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7(1)\Desktop\"/>
    </mc:Choice>
  </mc:AlternateContent>
  <bookViews>
    <workbookView xWindow="0" yWindow="0" windowWidth="7470" windowHeight="27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46" i="1" l="1"/>
  <c r="H146" i="1"/>
  <c r="G146" i="1"/>
  <c r="J110" i="1"/>
  <c r="I110" i="1"/>
  <c r="H110" i="1"/>
  <c r="G110" i="1"/>
  <c r="J93" i="1"/>
  <c r="H93" i="1"/>
  <c r="G93" i="1"/>
  <c r="J76" i="1"/>
  <c r="I76" i="1"/>
  <c r="H76" i="1"/>
  <c r="G76" i="1"/>
  <c r="J41" i="1"/>
  <c r="I41" i="1"/>
  <c r="H41" i="1"/>
  <c r="G41" i="1"/>
  <c r="F64" i="1"/>
  <c r="A12" i="1"/>
  <c r="B12" i="1"/>
  <c r="F21" i="1"/>
  <c r="G21" i="1"/>
  <c r="H21" i="1"/>
  <c r="I21" i="1"/>
  <c r="J21" i="1"/>
  <c r="L21" i="1"/>
  <c r="L180" i="1" l="1"/>
  <c r="L170" i="1"/>
  <c r="L181" i="1" s="1"/>
  <c r="L162" i="1"/>
  <c r="L152" i="1"/>
  <c r="L144" i="1"/>
  <c r="L134" i="1"/>
  <c r="L126" i="1"/>
  <c r="L116" i="1"/>
  <c r="L108" i="1"/>
  <c r="L98" i="1"/>
  <c r="L109" i="1" s="1"/>
  <c r="L91" i="1"/>
  <c r="L81" i="1"/>
  <c r="L74" i="1"/>
  <c r="L64" i="1"/>
  <c r="L56" i="1"/>
  <c r="L46" i="1"/>
  <c r="L38" i="1"/>
  <c r="L28" i="1"/>
  <c r="L39" i="1" s="1"/>
  <c r="L11" i="1"/>
  <c r="A99" i="1"/>
  <c r="B181" i="1"/>
  <c r="A181" i="1"/>
  <c r="J180" i="1"/>
  <c r="I180" i="1"/>
  <c r="H180" i="1"/>
  <c r="G180" i="1"/>
  <c r="F180" i="1"/>
  <c r="B171" i="1"/>
  <c r="A171" i="1"/>
  <c r="J170" i="1"/>
  <c r="I170" i="1"/>
  <c r="H170" i="1"/>
  <c r="G170" i="1"/>
  <c r="F170" i="1"/>
  <c r="B163" i="1"/>
  <c r="A163" i="1"/>
  <c r="J162" i="1"/>
  <c r="I162" i="1"/>
  <c r="H162" i="1"/>
  <c r="G162" i="1"/>
  <c r="F162" i="1"/>
  <c r="B153" i="1"/>
  <c r="A153" i="1"/>
  <c r="J152" i="1"/>
  <c r="I152" i="1"/>
  <c r="H152" i="1"/>
  <c r="G152" i="1"/>
  <c r="F152" i="1"/>
  <c r="B145" i="1"/>
  <c r="A145" i="1"/>
  <c r="J144" i="1"/>
  <c r="I144" i="1"/>
  <c r="H144" i="1"/>
  <c r="G144" i="1"/>
  <c r="F144" i="1"/>
  <c r="B135" i="1"/>
  <c r="A135" i="1"/>
  <c r="J134" i="1"/>
  <c r="I134" i="1"/>
  <c r="H134" i="1"/>
  <c r="G134" i="1"/>
  <c r="F134" i="1"/>
  <c r="B127" i="1"/>
  <c r="A127" i="1"/>
  <c r="J126" i="1"/>
  <c r="I126" i="1"/>
  <c r="H126" i="1"/>
  <c r="G126" i="1"/>
  <c r="F126" i="1"/>
  <c r="B117" i="1"/>
  <c r="A117" i="1"/>
  <c r="J116" i="1"/>
  <c r="I116" i="1"/>
  <c r="H116" i="1"/>
  <c r="G116" i="1"/>
  <c r="F116" i="1"/>
  <c r="B109" i="1"/>
  <c r="A109" i="1"/>
  <c r="J108" i="1"/>
  <c r="I108" i="1"/>
  <c r="H108" i="1"/>
  <c r="G108" i="1"/>
  <c r="F108" i="1"/>
  <c r="B99" i="1"/>
  <c r="J98" i="1"/>
  <c r="I98" i="1"/>
  <c r="H98" i="1"/>
  <c r="G98" i="1"/>
  <c r="F98" i="1"/>
  <c r="B92" i="1"/>
  <c r="A92" i="1"/>
  <c r="J91" i="1"/>
  <c r="I91" i="1"/>
  <c r="H91" i="1"/>
  <c r="G91" i="1"/>
  <c r="F91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65" i="1"/>
  <c r="A65" i="1"/>
  <c r="J64" i="1"/>
  <c r="I64" i="1"/>
  <c r="H64" i="1"/>
  <c r="G64" i="1"/>
  <c r="B57" i="1"/>
  <c r="A57" i="1"/>
  <c r="J56" i="1"/>
  <c r="I56" i="1"/>
  <c r="H56" i="1"/>
  <c r="G56" i="1"/>
  <c r="F56" i="1"/>
  <c r="B47" i="1"/>
  <c r="A47" i="1"/>
  <c r="J46" i="1"/>
  <c r="I46" i="1"/>
  <c r="H46" i="1"/>
  <c r="G46" i="1"/>
  <c r="F46" i="1"/>
  <c r="B39" i="1"/>
  <c r="A39" i="1"/>
  <c r="J38" i="1"/>
  <c r="I38" i="1"/>
  <c r="H38" i="1"/>
  <c r="G38" i="1"/>
  <c r="F38" i="1"/>
  <c r="B29" i="1"/>
  <c r="A29" i="1"/>
  <c r="J28" i="1"/>
  <c r="I28" i="1"/>
  <c r="H28" i="1"/>
  <c r="G28" i="1"/>
  <c r="F28" i="1"/>
  <c r="B22" i="1"/>
  <c r="A22" i="1"/>
  <c r="G11" i="1"/>
  <c r="H11" i="1"/>
  <c r="I11" i="1"/>
  <c r="J11" i="1"/>
  <c r="F11" i="1"/>
  <c r="I109" i="1" l="1"/>
  <c r="F92" i="1"/>
  <c r="J109" i="1"/>
  <c r="L57" i="1"/>
  <c r="L75" i="1"/>
  <c r="L127" i="1"/>
  <c r="L145" i="1"/>
  <c r="F75" i="1"/>
  <c r="I39" i="1"/>
  <c r="G92" i="1"/>
  <c r="H127" i="1"/>
  <c r="J145" i="1"/>
  <c r="H163" i="1"/>
  <c r="J181" i="1"/>
  <c r="L163" i="1"/>
  <c r="L22" i="1"/>
  <c r="L92" i="1"/>
  <c r="G75" i="1"/>
  <c r="H75" i="1"/>
  <c r="J57" i="1"/>
  <c r="I57" i="1"/>
  <c r="F39" i="1"/>
  <c r="J39" i="1"/>
  <c r="H57" i="1"/>
  <c r="J75" i="1"/>
  <c r="H92" i="1"/>
  <c r="I127" i="1"/>
  <c r="G145" i="1"/>
  <c r="I163" i="1"/>
  <c r="G181" i="1"/>
  <c r="G39" i="1"/>
  <c r="I92" i="1"/>
  <c r="G109" i="1"/>
  <c r="J127" i="1"/>
  <c r="H145" i="1"/>
  <c r="J163" i="1"/>
  <c r="H181" i="1"/>
  <c r="H39" i="1"/>
  <c r="F57" i="1"/>
  <c r="G57" i="1"/>
  <c r="I75" i="1"/>
  <c r="J92" i="1"/>
  <c r="H109" i="1"/>
  <c r="G127" i="1"/>
  <c r="I145" i="1"/>
  <c r="G163" i="1"/>
  <c r="I181" i="1"/>
  <c r="F109" i="1"/>
  <c r="F127" i="1"/>
  <c r="F145" i="1"/>
  <c r="F163" i="1"/>
  <c r="F181" i="1"/>
  <c r="I22" i="1"/>
  <c r="F22" i="1"/>
  <c r="J22" i="1"/>
  <c r="H22" i="1"/>
  <c r="G22" i="1"/>
  <c r="L182" i="1" l="1"/>
  <c r="H182" i="1"/>
  <c r="J182" i="1"/>
  <c r="F182" i="1"/>
  <c r="G182" i="1"/>
  <c r="I182" i="1"/>
</calcChain>
</file>

<file path=xl/sharedStrings.xml><?xml version="1.0" encoding="utf-8"?>
<sst xmlns="http://schemas.openxmlformats.org/spreadsheetml/2006/main" count="260" uniqueCount="85">
  <si>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</si>
  <si>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</si>
  <si>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</si>
  <si>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</si>
  <si>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</si>
  <si>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</si>
  <si>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</si>
  <si>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</si>
  <si>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</si>
  <si>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</si>
  <si>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</si>
  <si>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</si>
  <si>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</si>
  <si>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</si>
  <si>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</si>
  <si>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</si>
  <si>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</si>
  <si>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</si>
  <si>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</si>
  <si>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</si>
  <si>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</si>
  <si>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</si>
  <si>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</si>
  <si>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</si>
  <si>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</si>
  <si>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</si>
  <si>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</si>
  <si>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</si>
  <si>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</si>
  <si>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</si>
  <si>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</si>
  <si>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</si>
  <si>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</si>
  <si>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</si>
  <si>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</si>
  <si>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</si>
  <si>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</si>
  <si>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</si>
  <si>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</si>
  <si>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зав.столовой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</si>
  <si>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</si>
  <si>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</si>
  <si>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</si>
  <si>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 xml:space="preserve">Хлеб пшеничный (батон) </t>
  </si>
  <si>
    <t>ТТК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</si>
  <si>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</si>
  <si>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</si>
  <si>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</si>
  <si>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</si>
  <si>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Хлеб ржаной</t>
  </si>
  <si>
    <t>№ 203</t>
  </si>
  <si>
    <t>№ 377</t>
  </si>
  <si>
    <t>Фрикассе из куриной грудки</t>
  </si>
  <si>
    <t>Чай с сахаром, с яблоком</t>
  </si>
  <si>
    <t>Пюре картофельное с маслом сливочным,капуста тушеная (доп.гарнир)</t>
  </si>
  <si>
    <t>№ 312, 321</t>
  </si>
  <si>
    <t>№376</t>
  </si>
  <si>
    <t>Котлета домашняя из говядины с кашей гречневой рассыпчатой с маслом сливочным</t>
  </si>
  <si>
    <t>Кофейный напиток с молоком</t>
  </si>
  <si>
    <t xml:space="preserve">ТТК </t>
  </si>
  <si>
    <t>№379</t>
  </si>
  <si>
    <t>Компот из сухофруктов (75С)</t>
  </si>
  <si>
    <t>Жаркое по-домашнему с овощами, с индейкой, свекла отварная дольками</t>
  </si>
  <si>
    <t>№349</t>
  </si>
  <si>
    <t>№ 279, 331</t>
  </si>
  <si>
    <t>Котлета из мяса птицы с кашей гречневой рассыпчатой, с маслом сливочным, сыр порционно</t>
  </si>
  <si>
    <t>ТТК, №15</t>
  </si>
  <si>
    <t xml:space="preserve">Пюре картофельное </t>
  </si>
  <si>
    <t>Биточки рыбные со сметанным соусом, салат из отварной свеклы</t>
  </si>
  <si>
    <t>№234, №52</t>
  </si>
  <si>
    <t>№312</t>
  </si>
  <si>
    <t>Плов из куриной грудки с рисовой крупой</t>
  </si>
  <si>
    <t>№265</t>
  </si>
  <si>
    <t>№377</t>
  </si>
  <si>
    <t>Тефтели мясные в томатном соусе, сыр порционно</t>
  </si>
  <si>
    <t>№15, №279</t>
  </si>
  <si>
    <t>№203</t>
  </si>
  <si>
    <t>Птица запеченная</t>
  </si>
  <si>
    <t>Гороховое пюре</t>
  </si>
  <si>
    <t>Компот из свежих яблок (75С)</t>
  </si>
  <si>
    <t>№293</t>
  </si>
  <si>
    <t>№199</t>
  </si>
  <si>
    <t>№342</t>
  </si>
  <si>
    <t>МАОУ СОШ №17 г.Альметьевска РТ</t>
  </si>
  <si>
    <t>Смирнова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</si>
</sst>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/>
    <xf numFmtId="0" fontId="0" fillId="2" borderId="22" xfId="0" applyFill="1" applyBorder="1" applyAlignment="1" applyProtection="1">
      <alignment horizontal="center" vertical="center"/>
      <protection locked="0"/>
    </xf>
    <xf numFmtId="0" fontId="0" fillId="4" borderId="2" xfId="0" applyFill="1" applyBorder="1"/>
    <xf numFmtId="0" fontId="0" fillId="2" borderId="2" xfId="0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2" borderId="2" xfId="0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 wrapText="1"/>
    </xf>
    <xf numFmtId="1" fontId="11" fillId="4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2" fontId="11" fillId="4" borderId="2" xfId="0" applyNumberFormat="1" applyFont="1" applyFill="1" applyBorder="1" applyAlignment="1">
      <alignment horizontal="center" vertical="center" wrapText="1"/>
    </xf>
    <xf numFmtId="0" fontId="11" fillId="4" borderId="2" xfId="0" applyNumberFormat="1" applyFont="1" applyFill="1" applyBorder="1" applyAlignment="1">
      <alignment horizontal="left" vertical="center" wrapText="1"/>
    </xf>
    <xf numFmtId="0" fontId="11" fillId="4" borderId="2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wrapText="1"/>
    </xf>
    <xf numFmtId="2" fontId="11" fillId="4" borderId="2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N68" sqref="N6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0.7109375" style="2" bestFit="1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 t="s">
        <v>83</v>
      </c>
      <c r="D1" s="69"/>
      <c r="E1" s="69"/>
      <c r="F1" s="12" t="s">
        <v>16</v>
      </c>
      <c r="G1" s="2" t="s">
        <v>17</v>
      </c>
      <c r="H1" s="70" t="s">
        <v>39</v>
      </c>
      <c r="I1" s="70"/>
      <c r="J1" s="70"/>
      <c r="K1" s="70"/>
    </row>
    <row r="2" spans="1:12" ht="18" x14ac:dyDescent="0.2">
      <c r="A2" s="35" t="s">
        <v>6</v>
      </c>
      <c r="C2" s="2"/>
      <c r="G2" s="2" t="s">
        <v>18</v>
      </c>
      <c r="H2" s="70" t="s">
        <v>84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2</v>
      </c>
      <c r="I3" s="46">
        <v>3</v>
      </c>
      <c r="J3" s="47">
        <v>2025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24</v>
      </c>
      <c r="E6" s="56" t="s">
        <v>40</v>
      </c>
      <c r="F6" s="57">
        <v>100</v>
      </c>
      <c r="G6" s="59">
        <v>0.4</v>
      </c>
      <c r="H6" s="59">
        <v>0.4</v>
      </c>
      <c r="I6" s="59">
        <v>9.8000000000000007</v>
      </c>
      <c r="J6" s="59">
        <v>47</v>
      </c>
      <c r="K6" s="50"/>
      <c r="L6" s="39"/>
    </row>
    <row r="7" spans="1:12" ht="28.5" x14ac:dyDescent="0.25">
      <c r="A7" s="23"/>
      <c r="B7" s="15"/>
      <c r="C7" s="11"/>
      <c r="D7" s="6" t="s">
        <v>21</v>
      </c>
      <c r="E7" s="56" t="s">
        <v>41</v>
      </c>
      <c r="F7" s="58">
        <v>215</v>
      </c>
      <c r="G7" s="59">
        <v>13.65</v>
      </c>
      <c r="H7" s="59">
        <v>15.294</v>
      </c>
      <c r="I7" s="59">
        <v>32.322999999999993</v>
      </c>
      <c r="J7" s="59">
        <v>330.9</v>
      </c>
      <c r="K7" s="52" t="s">
        <v>44</v>
      </c>
      <c r="L7" s="53">
        <v>69.430000000000007</v>
      </c>
    </row>
    <row r="8" spans="1:12" ht="15" x14ac:dyDescent="0.25">
      <c r="A8" s="23"/>
      <c r="B8" s="15"/>
      <c r="C8" s="11"/>
      <c r="D8" s="7" t="s">
        <v>22</v>
      </c>
      <c r="E8" s="56" t="s">
        <v>42</v>
      </c>
      <c r="F8" s="58">
        <v>200</v>
      </c>
      <c r="G8" s="59">
        <v>7.0000000000000007E-2</v>
      </c>
      <c r="H8" s="59">
        <v>0.02</v>
      </c>
      <c r="I8" s="59">
        <v>10.01</v>
      </c>
      <c r="J8" s="59">
        <v>40</v>
      </c>
      <c r="K8" s="52">
        <v>376</v>
      </c>
      <c r="L8" s="41"/>
    </row>
    <row r="9" spans="1:12" ht="15" x14ac:dyDescent="0.25">
      <c r="A9" s="23"/>
      <c r="B9" s="15"/>
      <c r="C9" s="11"/>
      <c r="D9" s="6" t="s">
        <v>23</v>
      </c>
      <c r="E9" s="56" t="s">
        <v>43</v>
      </c>
      <c r="F9" s="57">
        <v>25</v>
      </c>
      <c r="G9" s="59">
        <v>1.875</v>
      </c>
      <c r="H9" s="59">
        <v>0.72500000000000009</v>
      </c>
      <c r="I9" s="59">
        <v>12.85</v>
      </c>
      <c r="J9" s="59">
        <v>65.499999999999986</v>
      </c>
      <c r="K9" s="55"/>
      <c r="L9" s="41"/>
    </row>
    <row r="10" spans="1:12" ht="15" x14ac:dyDescent="0.25">
      <c r="A10" s="23"/>
      <c r="B10" s="15"/>
      <c r="C10" s="11"/>
      <c r="D10" s="6"/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4"/>
      <c r="B11" s="17"/>
      <c r="C11" s="8"/>
      <c r="D11" s="18" t="s">
        <v>33</v>
      </c>
      <c r="E11" s="9"/>
      <c r="F11" s="19">
        <f>SUM(F6:F10)</f>
        <v>540</v>
      </c>
      <c r="G11" s="19">
        <f>SUM(G6:G10)</f>
        <v>15.995000000000001</v>
      </c>
      <c r="H11" s="19">
        <f>SUM(H6:H10)</f>
        <v>16.439</v>
      </c>
      <c r="I11" s="19">
        <f>SUM(I6:I10)</f>
        <v>64.98299999999999</v>
      </c>
      <c r="J11" s="19">
        <f>SUM(J6:J10)</f>
        <v>483.4</v>
      </c>
      <c r="K11" s="25"/>
      <c r="L11" s="19">
        <f>SUM(L6:L10)</f>
        <v>69.430000000000007</v>
      </c>
    </row>
    <row r="12" spans="1:12" ht="15" x14ac:dyDescent="0.25">
      <c r="A12" s="26">
        <f>A6</f>
        <v>1</v>
      </c>
      <c r="B12" s="13">
        <f>B6</f>
        <v>1</v>
      </c>
      <c r="C12" s="10" t="s">
        <v>25</v>
      </c>
      <c r="D12" s="7" t="s">
        <v>26</v>
      </c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3"/>
      <c r="B13" s="15"/>
      <c r="C13" s="11"/>
      <c r="D13" s="7" t="s">
        <v>27</v>
      </c>
      <c r="E13" s="40"/>
      <c r="F13" s="41"/>
      <c r="G13" s="41"/>
      <c r="H13" s="41"/>
      <c r="I13" s="41"/>
      <c r="J13" s="41"/>
      <c r="K13" s="42"/>
      <c r="L13" s="41"/>
    </row>
    <row r="14" spans="1:12" ht="15" x14ac:dyDescent="0.25">
      <c r="A14" s="23"/>
      <c r="B14" s="15"/>
      <c r="C14" s="11"/>
      <c r="D14" s="7" t="s">
        <v>28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29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30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31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32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6"/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6"/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7"/>
      <c r="C21" s="8"/>
      <c r="D21" s="18" t="s">
        <v>33</v>
      </c>
      <c r="E21" s="9"/>
      <c r="F21" s="19">
        <f>SUM(F12:F20)</f>
        <v>0</v>
      </c>
      <c r="G21" s="19">
        <f>SUM(G12:G20)</f>
        <v>0</v>
      </c>
      <c r="H21" s="19">
        <f>SUM(H12:H20)</f>
        <v>0</v>
      </c>
      <c r="I21" s="19">
        <f>SUM(I12:I20)</f>
        <v>0</v>
      </c>
      <c r="J21" s="19">
        <f>SUM(J12:J20)</f>
        <v>0</v>
      </c>
      <c r="K21" s="25"/>
      <c r="L21" s="19">
        <f>SUM(L12:L20)</f>
        <v>0</v>
      </c>
    </row>
    <row r="22" spans="1:12" ht="15.75" thickBot="1" x14ac:dyDescent="0.25">
      <c r="A22" s="29">
        <f>A6</f>
        <v>1</v>
      </c>
      <c r="B22" s="30">
        <f>B6</f>
        <v>1</v>
      </c>
      <c r="C22" s="71" t="s">
        <v>4</v>
      </c>
      <c r="D22" s="72"/>
      <c r="E22" s="31"/>
      <c r="F22" s="32">
        <f>F11+F21</f>
        <v>540</v>
      </c>
      <c r="G22" s="32">
        <f>G11+G21</f>
        <v>15.995000000000001</v>
      </c>
      <c r="H22" s="32">
        <f>H11+H21</f>
        <v>16.439</v>
      </c>
      <c r="I22" s="32">
        <f>I11+I21</f>
        <v>64.98299999999999</v>
      </c>
      <c r="J22" s="32">
        <f>J11+J21</f>
        <v>483.4</v>
      </c>
      <c r="K22" s="32"/>
      <c r="L22" s="32">
        <f>L11+L21</f>
        <v>69.430000000000007</v>
      </c>
    </row>
    <row r="23" spans="1:12" ht="30" x14ac:dyDescent="0.25">
      <c r="A23" s="14">
        <v>1</v>
      </c>
      <c r="B23" s="15">
        <v>2</v>
      </c>
      <c r="C23" s="22" t="s">
        <v>20</v>
      </c>
      <c r="D23" s="51" t="s">
        <v>21</v>
      </c>
      <c r="E23" s="56" t="s">
        <v>45</v>
      </c>
      <c r="F23" s="58">
        <v>100</v>
      </c>
      <c r="G23" s="59">
        <v>9.0842039644565968</v>
      </c>
      <c r="H23" s="59">
        <v>14.435903759398494</v>
      </c>
      <c r="I23" s="59">
        <v>10.869392207792206</v>
      </c>
      <c r="J23" s="59">
        <v>209.87533287764862</v>
      </c>
      <c r="K23" s="67" t="s">
        <v>64</v>
      </c>
      <c r="L23" s="41"/>
    </row>
    <row r="24" spans="1:12" ht="28.5" x14ac:dyDescent="0.25">
      <c r="A24" s="14"/>
      <c r="B24" s="15"/>
      <c r="C24" s="11"/>
      <c r="D24" s="51" t="s">
        <v>21</v>
      </c>
      <c r="E24" s="60" t="s">
        <v>46</v>
      </c>
      <c r="F24" s="61">
        <v>153</v>
      </c>
      <c r="G24" s="59">
        <v>5.0999999999999996</v>
      </c>
      <c r="H24" s="59">
        <v>4.53</v>
      </c>
      <c r="I24" s="59">
        <v>31.990000000000002</v>
      </c>
      <c r="J24" s="59">
        <v>189.29999999999998</v>
      </c>
      <c r="K24" s="67" t="s">
        <v>50</v>
      </c>
      <c r="L24" s="41">
        <v>69.430000000000007</v>
      </c>
    </row>
    <row r="25" spans="1:12" ht="15" x14ac:dyDescent="0.25">
      <c r="A25" s="14"/>
      <c r="B25" s="15"/>
      <c r="C25" s="11"/>
      <c r="D25" s="54" t="s">
        <v>22</v>
      </c>
      <c r="E25" s="56" t="s">
        <v>47</v>
      </c>
      <c r="F25" s="57">
        <v>200</v>
      </c>
      <c r="G25" s="59">
        <v>0.112</v>
      </c>
      <c r="H25" s="59">
        <v>1.8000000000000002E-2</v>
      </c>
      <c r="I25" s="59">
        <v>10.149999999999999</v>
      </c>
      <c r="J25" s="59">
        <v>41.32</v>
      </c>
      <c r="K25" s="66" t="s">
        <v>51</v>
      </c>
      <c r="L25" s="41"/>
    </row>
    <row r="26" spans="1:12" ht="15" x14ac:dyDescent="0.25">
      <c r="A26" s="14"/>
      <c r="B26" s="15"/>
      <c r="C26" s="11"/>
      <c r="D26" s="51" t="s">
        <v>23</v>
      </c>
      <c r="E26" s="56" t="s">
        <v>48</v>
      </c>
      <c r="F26" s="57">
        <v>30</v>
      </c>
      <c r="G26" s="59">
        <v>2.2799999999999998</v>
      </c>
      <c r="H26" s="59">
        <v>0.24</v>
      </c>
      <c r="I26" s="59">
        <v>14.76</v>
      </c>
      <c r="J26" s="59">
        <v>70.5</v>
      </c>
      <c r="K26" s="62"/>
      <c r="L26" s="41"/>
    </row>
    <row r="27" spans="1:12" ht="15" x14ac:dyDescent="0.25">
      <c r="A27" s="14"/>
      <c r="B27" s="15"/>
      <c r="C27" s="11"/>
      <c r="D27" s="51" t="s">
        <v>23</v>
      </c>
      <c r="E27" s="56" t="s">
        <v>49</v>
      </c>
      <c r="F27" s="57">
        <v>30</v>
      </c>
      <c r="G27" s="59">
        <v>1.9799999999999998</v>
      </c>
      <c r="H27" s="59">
        <v>0.36</v>
      </c>
      <c r="I27" s="59">
        <v>11.88</v>
      </c>
      <c r="J27" s="59">
        <v>59.4</v>
      </c>
      <c r="K27" s="62"/>
      <c r="L27" s="41"/>
    </row>
    <row r="28" spans="1:12" ht="15" x14ac:dyDescent="0.25">
      <c r="A28" s="16"/>
      <c r="B28" s="17"/>
      <c r="C28" s="8"/>
      <c r="D28" s="18" t="s">
        <v>33</v>
      </c>
      <c r="E28" s="9"/>
      <c r="F28" s="19">
        <f>SUM(F23:F27)</f>
        <v>513</v>
      </c>
      <c r="G28" s="19">
        <f>SUM(G23:G27)</f>
        <v>18.556203964456596</v>
      </c>
      <c r="H28" s="19">
        <f>SUM(H23:H27)</f>
        <v>19.583903759398492</v>
      </c>
      <c r="I28" s="19">
        <f>SUM(I23:I27)</f>
        <v>79.649392207792204</v>
      </c>
      <c r="J28" s="19">
        <f>SUM(J23:J27)</f>
        <v>570.39533287764857</v>
      </c>
      <c r="K28" s="25"/>
      <c r="L28" s="19">
        <f>SUM(L23:L27)</f>
        <v>69.430000000000007</v>
      </c>
    </row>
    <row r="29" spans="1:12" ht="15" x14ac:dyDescent="0.25">
      <c r="A29" s="13">
        <f>A23</f>
        <v>1</v>
      </c>
      <c r="B29" s="13">
        <f>B23</f>
        <v>2</v>
      </c>
      <c r="C29" s="10" t="s">
        <v>25</v>
      </c>
      <c r="D29" s="7" t="s">
        <v>26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7" t="s">
        <v>27</v>
      </c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7" t="s">
        <v>28</v>
      </c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4"/>
      <c r="B32" s="15"/>
      <c r="C32" s="11"/>
      <c r="D32" s="7" t="s">
        <v>29</v>
      </c>
      <c r="E32" s="40"/>
      <c r="F32" s="41"/>
      <c r="G32" s="41"/>
      <c r="H32" s="41"/>
      <c r="I32" s="41"/>
      <c r="J32" s="41"/>
      <c r="K32" s="42"/>
      <c r="L32" s="41"/>
    </row>
    <row r="33" spans="1:12" ht="15" x14ac:dyDescent="0.25">
      <c r="A33" s="14"/>
      <c r="B33" s="15"/>
      <c r="C33" s="11"/>
      <c r="D33" s="7" t="s">
        <v>30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31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32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6"/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6"/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6"/>
      <c r="B38" s="17"/>
      <c r="C38" s="8"/>
      <c r="D38" s="18" t="s">
        <v>33</v>
      </c>
      <c r="E38" s="9"/>
      <c r="F38" s="19">
        <f>SUM(F29:F37)</f>
        <v>0</v>
      </c>
      <c r="G38" s="19">
        <f>SUM(G29:G37)</f>
        <v>0</v>
      </c>
      <c r="H38" s="19">
        <f>SUM(H29:H37)</f>
        <v>0</v>
      </c>
      <c r="I38" s="19">
        <f>SUM(I29:I37)</f>
        <v>0</v>
      </c>
      <c r="J38" s="19">
        <f>SUM(J29:J37)</f>
        <v>0</v>
      </c>
      <c r="K38" s="25"/>
      <c r="L38" s="19">
        <f>SUM(L29:L37)</f>
        <v>0</v>
      </c>
    </row>
    <row r="39" spans="1:12" ht="15.75" customHeight="1" thickBot="1" x14ac:dyDescent="0.25">
      <c r="A39" s="33">
        <f>A23</f>
        <v>1</v>
      </c>
      <c r="B39" s="33">
        <f>B23</f>
        <v>2</v>
      </c>
      <c r="C39" s="71" t="s">
        <v>4</v>
      </c>
      <c r="D39" s="72"/>
      <c r="E39" s="31"/>
      <c r="F39" s="32">
        <f>F28+F38</f>
        <v>513</v>
      </c>
      <c r="G39" s="32">
        <f>G28+G38</f>
        <v>18.556203964456596</v>
      </c>
      <c r="H39" s="32">
        <f>H28+H38</f>
        <v>19.583903759398492</v>
      </c>
      <c r="I39" s="32">
        <f>I28+I38</f>
        <v>79.649392207792204</v>
      </c>
      <c r="J39" s="32">
        <f>J28+J38</f>
        <v>570.39533287764857</v>
      </c>
      <c r="K39" s="32"/>
      <c r="L39" s="32">
        <f>L28+L38</f>
        <v>69.430000000000007</v>
      </c>
    </row>
    <row r="40" spans="1:12" ht="15" x14ac:dyDescent="0.25">
      <c r="A40" s="20">
        <v>1</v>
      </c>
      <c r="B40" s="21">
        <v>3</v>
      </c>
      <c r="C40" s="22" t="s">
        <v>20</v>
      </c>
      <c r="D40" s="51" t="s">
        <v>21</v>
      </c>
      <c r="E40" s="56" t="s">
        <v>52</v>
      </c>
      <c r="F40" s="61">
        <v>100</v>
      </c>
      <c r="G40" s="59">
        <v>7.2510000000000003</v>
      </c>
      <c r="H40" s="59">
        <v>7.8</v>
      </c>
      <c r="I40" s="59">
        <v>4.0952380952380949</v>
      </c>
      <c r="J40" s="59">
        <v>141.61904761904799</v>
      </c>
      <c r="K40" s="66" t="s">
        <v>44</v>
      </c>
      <c r="L40" s="41">
        <v>69.430000000000007</v>
      </c>
    </row>
    <row r="41" spans="1:12" ht="30" x14ac:dyDescent="0.25">
      <c r="A41" s="23"/>
      <c r="B41" s="15"/>
      <c r="C41" s="11"/>
      <c r="D41" s="51" t="s">
        <v>21</v>
      </c>
      <c r="E41" s="56" t="s">
        <v>54</v>
      </c>
      <c r="F41" s="61">
        <v>203</v>
      </c>
      <c r="G41" s="59">
        <f>3.0765+1.02</f>
        <v>4.0964999999999998</v>
      </c>
      <c r="H41" s="63">
        <f>1.84+6.2535</f>
        <v>8.0935000000000006</v>
      </c>
      <c r="I41" s="63">
        <f>3.95+20.467</f>
        <v>24.416999999999998</v>
      </c>
      <c r="J41" s="59">
        <f>38.5+150.45</f>
        <v>188.95</v>
      </c>
      <c r="K41" s="66" t="s">
        <v>55</v>
      </c>
      <c r="L41" s="41"/>
    </row>
    <row r="42" spans="1:12" ht="15" x14ac:dyDescent="0.25">
      <c r="A42" s="23"/>
      <c r="B42" s="15"/>
      <c r="C42" s="11"/>
      <c r="D42" s="54" t="s">
        <v>22</v>
      </c>
      <c r="E42" s="56" t="s">
        <v>53</v>
      </c>
      <c r="F42" s="58">
        <v>200</v>
      </c>
      <c r="G42" s="59">
        <v>0.11000000000000001</v>
      </c>
      <c r="H42" s="59">
        <v>6.0000000000000012E-2</v>
      </c>
      <c r="I42" s="59">
        <v>10.98</v>
      </c>
      <c r="J42" s="59">
        <v>44.7</v>
      </c>
      <c r="K42" s="67" t="s">
        <v>56</v>
      </c>
      <c r="L42" s="41"/>
    </row>
    <row r="43" spans="1:12" ht="15" x14ac:dyDescent="0.25">
      <c r="A43" s="23"/>
      <c r="B43" s="15"/>
      <c r="C43" s="11"/>
      <c r="D43" s="54" t="s">
        <v>23</v>
      </c>
      <c r="E43" s="56" t="s">
        <v>48</v>
      </c>
      <c r="F43" s="57">
        <v>25</v>
      </c>
      <c r="G43" s="59">
        <v>1.9</v>
      </c>
      <c r="H43" s="59">
        <v>0.2</v>
      </c>
      <c r="I43" s="59">
        <v>12.3</v>
      </c>
      <c r="J43" s="59">
        <v>58.75</v>
      </c>
      <c r="K43" s="62"/>
      <c r="L43" s="41"/>
    </row>
    <row r="44" spans="1:12" ht="15" x14ac:dyDescent="0.25">
      <c r="A44" s="23"/>
      <c r="B44" s="15"/>
      <c r="C44" s="11"/>
      <c r="D44" s="51" t="s">
        <v>23</v>
      </c>
      <c r="E44" s="56" t="s">
        <v>49</v>
      </c>
      <c r="F44" s="57">
        <v>30</v>
      </c>
      <c r="G44" s="59">
        <v>1.9799999999999998</v>
      </c>
      <c r="H44" s="59">
        <v>0.36</v>
      </c>
      <c r="I44" s="59">
        <v>11.88</v>
      </c>
      <c r="J44" s="59">
        <v>59.4</v>
      </c>
      <c r="K44" s="62"/>
      <c r="L44" s="41"/>
    </row>
    <row r="45" spans="1:12" ht="15" x14ac:dyDescent="0.25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7"/>
      <c r="C46" s="8"/>
      <c r="D46" s="18" t="s">
        <v>33</v>
      </c>
      <c r="E46" s="9"/>
      <c r="F46" s="19">
        <f>SUM(F40:F45)</f>
        <v>558</v>
      </c>
      <c r="G46" s="19">
        <f>SUM(G40:G45)</f>
        <v>15.3375</v>
      </c>
      <c r="H46" s="19">
        <f>SUM(H40:H45)</f>
        <v>16.513500000000001</v>
      </c>
      <c r="I46" s="19">
        <f>SUM(I40:I45)</f>
        <v>63.672238095238093</v>
      </c>
      <c r="J46" s="19">
        <f>SUM(J40:J45)</f>
        <v>493.41904761904794</v>
      </c>
      <c r="K46" s="25"/>
      <c r="L46" s="19">
        <f>SUM(L40:L45)</f>
        <v>69.430000000000007</v>
      </c>
    </row>
    <row r="47" spans="1:12" ht="15" x14ac:dyDescent="0.25">
      <c r="A47" s="26">
        <f>A40</f>
        <v>1</v>
      </c>
      <c r="B47" s="13">
        <f>B40</f>
        <v>3</v>
      </c>
      <c r="C47" s="10" t="s">
        <v>25</v>
      </c>
      <c r="D47" s="7" t="s">
        <v>26</v>
      </c>
      <c r="E47" s="40"/>
      <c r="F47" s="41"/>
      <c r="G47" s="41"/>
      <c r="H47" s="41"/>
      <c r="I47" s="41"/>
      <c r="J47" s="41"/>
      <c r="K47" s="42"/>
      <c r="L47" s="41"/>
    </row>
    <row r="48" spans="1:12" ht="15" x14ac:dyDescent="0.25">
      <c r="A48" s="23"/>
      <c r="B48" s="15"/>
      <c r="C48" s="11"/>
      <c r="D48" s="7" t="s">
        <v>27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7" t="s">
        <v>28</v>
      </c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7" t="s">
        <v>29</v>
      </c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3"/>
      <c r="B51" s="15"/>
      <c r="C51" s="11"/>
      <c r="D51" s="7" t="s">
        <v>30</v>
      </c>
      <c r="E51" s="40"/>
      <c r="F51" s="41"/>
      <c r="G51" s="41"/>
      <c r="H51" s="41"/>
      <c r="I51" s="41"/>
      <c r="J51" s="41"/>
      <c r="K51" s="42"/>
      <c r="L51" s="41"/>
    </row>
    <row r="52" spans="1:12" ht="15" x14ac:dyDescent="0.25">
      <c r="A52" s="23"/>
      <c r="B52" s="15"/>
      <c r="C52" s="11"/>
      <c r="D52" s="7" t="s">
        <v>31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32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6"/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6"/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7"/>
      <c r="C56" s="8"/>
      <c r="D56" s="18" t="s">
        <v>33</v>
      </c>
      <c r="E56" s="9"/>
      <c r="F56" s="19">
        <f>SUM(F47:F55)</f>
        <v>0</v>
      </c>
      <c r="G56" s="19">
        <f>SUM(G47:G55)</f>
        <v>0</v>
      </c>
      <c r="H56" s="19">
        <f>SUM(H47:H55)</f>
        <v>0</v>
      </c>
      <c r="I56" s="19">
        <f>SUM(I47:I55)</f>
        <v>0</v>
      </c>
      <c r="J56" s="19">
        <f>SUM(J47:J55)</f>
        <v>0</v>
      </c>
      <c r="K56" s="25"/>
      <c r="L56" s="19">
        <f>SUM(L47:L55)</f>
        <v>0</v>
      </c>
    </row>
    <row r="57" spans="1:12" ht="15.75" customHeight="1" thickBot="1" x14ac:dyDescent="0.25">
      <c r="A57" s="29">
        <f>A40</f>
        <v>1</v>
      </c>
      <c r="B57" s="30">
        <f>B40</f>
        <v>3</v>
      </c>
      <c r="C57" s="71" t="s">
        <v>4</v>
      </c>
      <c r="D57" s="72"/>
      <c r="E57" s="31"/>
      <c r="F57" s="32">
        <f>F46+F56</f>
        <v>558</v>
      </c>
      <c r="G57" s="32">
        <f>G46+G56</f>
        <v>15.3375</v>
      </c>
      <c r="H57" s="32">
        <f>H46+H56</f>
        <v>16.513500000000001</v>
      </c>
      <c r="I57" s="32">
        <f>I46+I56</f>
        <v>63.672238095238093</v>
      </c>
      <c r="J57" s="32">
        <f>J46+J56</f>
        <v>493.41904761904794</v>
      </c>
      <c r="K57" s="32"/>
      <c r="L57" s="32">
        <f>L46+L56</f>
        <v>69.430000000000007</v>
      </c>
    </row>
    <row r="58" spans="1:12" ht="15" x14ac:dyDescent="0.25">
      <c r="A58" s="20">
        <v>1</v>
      </c>
      <c r="B58" s="21">
        <v>4</v>
      </c>
      <c r="C58" s="22" t="s">
        <v>20</v>
      </c>
      <c r="D58" s="51" t="s">
        <v>24</v>
      </c>
      <c r="E58" s="56" t="s">
        <v>40</v>
      </c>
      <c r="F58" s="57">
        <v>100</v>
      </c>
      <c r="G58" s="59">
        <v>0.4</v>
      </c>
      <c r="H58" s="59">
        <v>0.4</v>
      </c>
      <c r="I58" s="59">
        <v>9.8000000000000007</v>
      </c>
      <c r="J58" s="59">
        <v>47</v>
      </c>
      <c r="K58" s="62"/>
      <c r="L58" s="41">
        <v>69.430000000000007</v>
      </c>
    </row>
    <row r="59" spans="1:12" ht="28.5" x14ac:dyDescent="0.25">
      <c r="A59" s="23"/>
      <c r="B59" s="15"/>
      <c r="C59" s="11"/>
      <c r="D59" s="51" t="s">
        <v>21</v>
      </c>
      <c r="E59" s="56" t="s">
        <v>57</v>
      </c>
      <c r="F59" s="58">
        <v>228</v>
      </c>
      <c r="G59" s="59">
        <v>14.55</v>
      </c>
      <c r="H59" s="59">
        <v>17.0643414634146</v>
      </c>
      <c r="I59" s="59">
        <v>47.335170731707315</v>
      </c>
      <c r="J59" s="59">
        <v>400.38536585365898</v>
      </c>
      <c r="K59" s="65" t="s">
        <v>59</v>
      </c>
      <c r="L59" s="41"/>
    </row>
    <row r="60" spans="1:12" ht="15" x14ac:dyDescent="0.25">
      <c r="A60" s="23"/>
      <c r="B60" s="15"/>
      <c r="C60" s="11"/>
      <c r="D60" s="54" t="s">
        <v>22</v>
      </c>
      <c r="E60" s="56" t="s">
        <v>58</v>
      </c>
      <c r="F60" s="58">
        <v>200</v>
      </c>
      <c r="G60" s="59">
        <v>3.1659999999999999</v>
      </c>
      <c r="H60" s="59">
        <v>2.6780000000000004</v>
      </c>
      <c r="I60" s="59">
        <v>15.946</v>
      </c>
      <c r="J60" s="59">
        <v>100.6</v>
      </c>
      <c r="K60" s="66" t="s">
        <v>60</v>
      </c>
      <c r="L60" s="41"/>
    </row>
    <row r="61" spans="1:12" ht="15" x14ac:dyDescent="0.25">
      <c r="A61" s="23"/>
      <c r="B61" s="15"/>
      <c r="C61" s="11"/>
      <c r="D61" s="54" t="s">
        <v>23</v>
      </c>
      <c r="E61" s="56" t="s">
        <v>49</v>
      </c>
      <c r="F61" s="57">
        <v>30</v>
      </c>
      <c r="G61" s="59">
        <v>1.9799999999999998</v>
      </c>
      <c r="H61" s="59">
        <v>0.36</v>
      </c>
      <c r="I61" s="59">
        <v>11.88</v>
      </c>
      <c r="J61" s="59">
        <v>59.4</v>
      </c>
      <c r="K61" s="62"/>
      <c r="L61" s="41"/>
    </row>
    <row r="62" spans="1:12" ht="15" x14ac:dyDescent="0.25">
      <c r="A62" s="23"/>
      <c r="B62" s="15"/>
      <c r="C62" s="11"/>
      <c r="D62" s="51"/>
      <c r="E62" s="56"/>
      <c r="F62" s="57"/>
      <c r="G62" s="59"/>
      <c r="H62" s="59"/>
      <c r="I62" s="59"/>
      <c r="J62" s="59"/>
      <c r="K62" s="62"/>
      <c r="L62" s="41"/>
    </row>
    <row r="63" spans="1:12" ht="15" x14ac:dyDescent="0.25">
      <c r="A63" s="23"/>
      <c r="B63" s="15"/>
      <c r="C63" s="11"/>
      <c r="D63" s="6"/>
      <c r="K63" s="62"/>
      <c r="L63" s="41"/>
    </row>
    <row r="64" spans="1:12" ht="15" x14ac:dyDescent="0.25">
      <c r="A64" s="24"/>
      <c r="B64" s="17"/>
      <c r="C64" s="8"/>
      <c r="D64" s="18" t="s">
        <v>33</v>
      </c>
      <c r="E64" s="9"/>
      <c r="F64" s="64">
        <f>SUM(F58:F62)</f>
        <v>558</v>
      </c>
      <c r="G64" s="19">
        <f>SUM(G58:G62)</f>
        <v>20.096</v>
      </c>
      <c r="H64" s="19">
        <f>SUM(H58:H62)</f>
        <v>20.502341463414599</v>
      </c>
      <c r="I64" s="19">
        <f>SUM(I58:I62)</f>
        <v>84.961170731707313</v>
      </c>
      <c r="J64" s="19">
        <f>SUM(J58:J62)</f>
        <v>607.38536585365898</v>
      </c>
      <c r="K64" s="25"/>
      <c r="L64" s="19">
        <f>SUM(L58:L63)</f>
        <v>69.430000000000007</v>
      </c>
    </row>
    <row r="65" spans="1:12" ht="15" x14ac:dyDescent="0.25">
      <c r="A65" s="26">
        <f>A58</f>
        <v>1</v>
      </c>
      <c r="B65" s="13">
        <f>B58</f>
        <v>4</v>
      </c>
      <c r="C65" s="10" t="s">
        <v>25</v>
      </c>
      <c r="D65" s="7" t="s">
        <v>26</v>
      </c>
      <c r="E65" s="40"/>
      <c r="F65" s="41"/>
      <c r="G65" s="41"/>
      <c r="H65" s="41"/>
      <c r="I65" s="41"/>
      <c r="J65" s="41"/>
      <c r="K65" s="42"/>
      <c r="L65" s="41"/>
    </row>
    <row r="66" spans="1:12" ht="15" x14ac:dyDescent="0.25">
      <c r="A66" s="23"/>
      <c r="B66" s="15"/>
      <c r="C66" s="11"/>
      <c r="D66" s="7" t="s">
        <v>27</v>
      </c>
      <c r="E66" s="40"/>
      <c r="F66" s="41"/>
      <c r="G66" s="41"/>
      <c r="H66" s="41"/>
      <c r="I66" s="41"/>
      <c r="J66" s="41"/>
      <c r="K66" s="42"/>
      <c r="L66" s="41"/>
    </row>
    <row r="67" spans="1:12" ht="15" x14ac:dyDescent="0.25">
      <c r="A67" s="23"/>
      <c r="B67" s="15"/>
      <c r="C67" s="11"/>
      <c r="D67" s="7" t="s">
        <v>28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7" t="s">
        <v>29</v>
      </c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7" t="s">
        <v>30</v>
      </c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3"/>
      <c r="B70" s="15"/>
      <c r="C70" s="11"/>
      <c r="D70" s="7" t="s">
        <v>31</v>
      </c>
      <c r="E70" s="40"/>
      <c r="F70" s="41"/>
      <c r="G70" s="41"/>
      <c r="H70" s="41"/>
      <c r="I70" s="41"/>
      <c r="J70" s="41"/>
      <c r="K70" s="42"/>
      <c r="L70" s="41"/>
    </row>
    <row r="71" spans="1:12" ht="15" x14ac:dyDescent="0.25">
      <c r="A71" s="23"/>
      <c r="B71" s="15"/>
      <c r="C71" s="11"/>
      <c r="D71" s="7" t="s">
        <v>32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6"/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6"/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7"/>
      <c r="C74" s="8"/>
      <c r="D74" s="18" t="s">
        <v>33</v>
      </c>
      <c r="E74" s="9"/>
      <c r="F74" s="19">
        <f>SUM(F65:F73)</f>
        <v>0</v>
      </c>
      <c r="G74" s="19">
        <f>SUM(G65:G73)</f>
        <v>0</v>
      </c>
      <c r="H74" s="19">
        <f>SUM(H65:H73)</f>
        <v>0</v>
      </c>
      <c r="I74" s="19">
        <f>SUM(I65:I73)</f>
        <v>0</v>
      </c>
      <c r="J74" s="19">
        <f>SUM(J65:J73)</f>
        <v>0</v>
      </c>
      <c r="K74" s="25"/>
      <c r="L74" s="19">
        <f>SUM(L65:L73)</f>
        <v>0</v>
      </c>
    </row>
    <row r="75" spans="1:12" ht="15.75" customHeight="1" thickBot="1" x14ac:dyDescent="0.25">
      <c r="A75" s="29">
        <f>A58</f>
        <v>1</v>
      </c>
      <c r="B75" s="30">
        <f>B58</f>
        <v>4</v>
      </c>
      <c r="C75" s="71" t="s">
        <v>4</v>
      </c>
      <c r="D75" s="72"/>
      <c r="E75" s="31"/>
      <c r="F75" s="32">
        <f>F64+F74</f>
        <v>558</v>
      </c>
      <c r="G75" s="32">
        <f>G64+G74</f>
        <v>20.096</v>
      </c>
      <c r="H75" s="32">
        <f>H64+H74</f>
        <v>20.502341463414599</v>
      </c>
      <c r="I75" s="32">
        <f>I64+I74</f>
        <v>84.961170731707313</v>
      </c>
      <c r="J75" s="32">
        <f>J64+J74</f>
        <v>607.38536585365898</v>
      </c>
      <c r="K75" s="32"/>
      <c r="L75" s="32">
        <f>L64+L74</f>
        <v>69.430000000000007</v>
      </c>
    </row>
    <row r="76" spans="1:12" ht="28.5" x14ac:dyDescent="0.25">
      <c r="A76" s="20">
        <v>1</v>
      </c>
      <c r="B76" s="21">
        <v>5</v>
      </c>
      <c r="C76" s="22" t="s">
        <v>20</v>
      </c>
      <c r="D76" s="51" t="s">
        <v>21</v>
      </c>
      <c r="E76" s="56" t="s">
        <v>62</v>
      </c>
      <c r="F76" s="58">
        <v>260</v>
      </c>
      <c r="G76" s="59">
        <f>1.08+14.95</f>
        <v>16.03</v>
      </c>
      <c r="H76" s="59">
        <f>0.06+19.64</f>
        <v>19.7</v>
      </c>
      <c r="I76" s="59">
        <f>5.88+40.4557142857143</f>
        <v>46.335714285714303</v>
      </c>
      <c r="J76" s="59">
        <f>28.8+349.857142857143</f>
        <v>378.65714285714301</v>
      </c>
      <c r="K76" s="52" t="s">
        <v>44</v>
      </c>
      <c r="L76" s="41">
        <v>69.430000000000007</v>
      </c>
    </row>
    <row r="77" spans="1:12" ht="15" x14ac:dyDescent="0.25">
      <c r="A77" s="23"/>
      <c r="B77" s="15"/>
      <c r="C77" s="11"/>
      <c r="D77" s="54" t="s">
        <v>22</v>
      </c>
      <c r="E77" s="56" t="s">
        <v>61</v>
      </c>
      <c r="F77" s="58">
        <v>200</v>
      </c>
      <c r="G77" s="59">
        <v>0.66200000000000003</v>
      </c>
      <c r="H77" s="59">
        <v>9.0000000000000011E-2</v>
      </c>
      <c r="I77" s="59">
        <v>12.03</v>
      </c>
      <c r="J77" s="59">
        <v>92.9</v>
      </c>
      <c r="K77" s="52" t="s">
        <v>63</v>
      </c>
      <c r="L77" s="41"/>
    </row>
    <row r="78" spans="1:12" ht="15" x14ac:dyDescent="0.25">
      <c r="A78" s="23"/>
      <c r="B78" s="15"/>
      <c r="C78" s="11"/>
      <c r="D78" s="51" t="s">
        <v>23</v>
      </c>
      <c r="E78" s="60" t="s">
        <v>48</v>
      </c>
      <c r="F78" s="57">
        <v>20</v>
      </c>
      <c r="G78" s="59">
        <v>1.52</v>
      </c>
      <c r="H78" s="59">
        <v>0.16000000000000003</v>
      </c>
      <c r="I78" s="59">
        <v>9.8400000000000016</v>
      </c>
      <c r="J78" s="59">
        <v>47.000000000000007</v>
      </c>
      <c r="K78" s="52"/>
      <c r="L78" s="41"/>
    </row>
    <row r="79" spans="1:12" ht="15" x14ac:dyDescent="0.25">
      <c r="A79" s="23"/>
      <c r="B79" s="15"/>
      <c r="C79" s="11"/>
      <c r="D79" s="51" t="s">
        <v>23</v>
      </c>
      <c r="E79" s="56" t="s">
        <v>49</v>
      </c>
      <c r="F79" s="57">
        <v>30</v>
      </c>
      <c r="G79" s="59">
        <v>1.9799999999999998</v>
      </c>
      <c r="H79" s="59">
        <v>0.36</v>
      </c>
      <c r="I79" s="59">
        <v>11.88</v>
      </c>
      <c r="J79" s="59">
        <v>59.4</v>
      </c>
      <c r="K79" s="55"/>
      <c r="L79" s="41"/>
    </row>
    <row r="80" spans="1:12" ht="15" x14ac:dyDescent="0.25">
      <c r="A80" s="23"/>
      <c r="B80" s="15"/>
      <c r="C80" s="11"/>
      <c r="K80" s="42"/>
      <c r="L80" s="41"/>
    </row>
    <row r="81" spans="1:12" ht="15" x14ac:dyDescent="0.25">
      <c r="A81" s="24"/>
      <c r="B81" s="17"/>
      <c r="C81" s="8"/>
      <c r="D81" s="18" t="s">
        <v>33</v>
      </c>
      <c r="E81" s="9"/>
      <c r="F81" s="19">
        <f>SUM(F76:F79)</f>
        <v>510</v>
      </c>
      <c r="G81" s="19">
        <f>SUM(G76:G79)</f>
        <v>20.192</v>
      </c>
      <c r="H81" s="19">
        <f>SUM(H76:H79)</f>
        <v>20.309999999999999</v>
      </c>
      <c r="I81" s="19">
        <f>SUM(I76:I79)</f>
        <v>80.085714285714303</v>
      </c>
      <c r="J81" s="19">
        <f>SUM(J76:J79)</f>
        <v>577.95714285714303</v>
      </c>
      <c r="K81" s="25"/>
      <c r="L81" s="19">
        <f>SUM(L76:L80)</f>
        <v>69.430000000000007</v>
      </c>
    </row>
    <row r="82" spans="1:12" ht="15" x14ac:dyDescent="0.25">
      <c r="A82" s="26">
        <f>A76</f>
        <v>1</v>
      </c>
      <c r="B82" s="13">
        <f>B76</f>
        <v>5</v>
      </c>
      <c r="C82" s="10" t="s">
        <v>25</v>
      </c>
      <c r="D82" s="7" t="s">
        <v>26</v>
      </c>
      <c r="E82" s="40"/>
      <c r="F82" s="41"/>
      <c r="G82" s="41"/>
      <c r="H82" s="41"/>
      <c r="I82" s="41"/>
      <c r="J82" s="41"/>
      <c r="K82" s="42"/>
      <c r="L82" s="41"/>
    </row>
    <row r="83" spans="1:12" ht="15" x14ac:dyDescent="0.25">
      <c r="A83" s="23"/>
      <c r="B83" s="15"/>
      <c r="C83" s="11"/>
      <c r="D83" s="7" t="s">
        <v>27</v>
      </c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3"/>
      <c r="B84" s="15"/>
      <c r="C84" s="11"/>
      <c r="D84" s="7" t="s">
        <v>28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3"/>
      <c r="B85" s="15"/>
      <c r="C85" s="11"/>
      <c r="D85" s="7" t="s">
        <v>29</v>
      </c>
      <c r="E85" s="40"/>
      <c r="F85" s="41"/>
      <c r="G85" s="41"/>
      <c r="H85" s="41"/>
      <c r="I85" s="41"/>
      <c r="J85" s="41"/>
      <c r="K85" s="42"/>
      <c r="L85" s="41"/>
    </row>
    <row r="86" spans="1:12" ht="15" x14ac:dyDescent="0.25">
      <c r="A86" s="23"/>
      <c r="B86" s="15"/>
      <c r="C86" s="11"/>
      <c r="D86" s="7" t="s">
        <v>30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7" t="s">
        <v>31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3"/>
      <c r="B88" s="15"/>
      <c r="C88" s="11"/>
      <c r="D88" s="7" t="s">
        <v>32</v>
      </c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3"/>
      <c r="B89" s="15"/>
      <c r="C89" s="11"/>
      <c r="D89" s="6"/>
      <c r="E89" s="40"/>
      <c r="F89" s="41"/>
      <c r="G89" s="41"/>
      <c r="H89" s="41"/>
      <c r="I89" s="41"/>
      <c r="J89" s="41"/>
      <c r="K89" s="42"/>
      <c r="L89" s="41"/>
    </row>
    <row r="90" spans="1:12" ht="15" x14ac:dyDescent="0.25">
      <c r="A90" s="23"/>
      <c r="B90" s="15"/>
      <c r="C90" s="11"/>
      <c r="D90" s="6"/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7"/>
      <c r="C91" s="8"/>
      <c r="D91" s="18" t="s">
        <v>33</v>
      </c>
      <c r="E91" s="9"/>
      <c r="F91" s="19">
        <f>SUM(F82:F90)</f>
        <v>0</v>
      </c>
      <c r="G91" s="19">
        <f>SUM(G82:G90)</f>
        <v>0</v>
      </c>
      <c r="H91" s="19">
        <f>SUM(H82:H90)</f>
        <v>0</v>
      </c>
      <c r="I91" s="19">
        <f>SUM(I82:I90)</f>
        <v>0</v>
      </c>
      <c r="J91" s="19">
        <f>SUM(J82:J90)</f>
        <v>0</v>
      </c>
      <c r="K91" s="25"/>
      <c r="L91" s="19">
        <f>SUM(L82:L90)</f>
        <v>0</v>
      </c>
    </row>
    <row r="92" spans="1:12" ht="15.75" customHeight="1" thickBot="1" x14ac:dyDescent="0.25">
      <c r="A92" s="29">
        <f>A76</f>
        <v>1</v>
      </c>
      <c r="B92" s="30">
        <f>B76</f>
        <v>5</v>
      </c>
      <c r="C92" s="71" t="s">
        <v>4</v>
      </c>
      <c r="D92" s="72"/>
      <c r="E92" s="31"/>
      <c r="F92" s="32">
        <f>F81+F91</f>
        <v>510</v>
      </c>
      <c r="G92" s="32">
        <f>G81+G91</f>
        <v>20.192</v>
      </c>
      <c r="H92" s="32">
        <f>H81+H91</f>
        <v>20.309999999999999</v>
      </c>
      <c r="I92" s="32">
        <f>I81+I91</f>
        <v>80.085714285714303</v>
      </c>
      <c r="J92" s="32">
        <f>J81+J91</f>
        <v>577.95714285714303</v>
      </c>
      <c r="K92" s="32"/>
      <c r="L92" s="32">
        <f>L81+L91</f>
        <v>69.430000000000007</v>
      </c>
    </row>
    <row r="93" spans="1:12" ht="42.75" x14ac:dyDescent="0.25">
      <c r="A93" s="20">
        <v>2</v>
      </c>
      <c r="B93" s="21">
        <v>1</v>
      </c>
      <c r="C93" s="22" t="s">
        <v>20</v>
      </c>
      <c r="D93" s="51" t="s">
        <v>21</v>
      </c>
      <c r="E93" s="56" t="s">
        <v>65</v>
      </c>
      <c r="F93" s="58">
        <v>238</v>
      </c>
      <c r="G93" s="59">
        <f>2.63+11.97</f>
        <v>14.600000000000001</v>
      </c>
      <c r="H93" s="59">
        <f>2.66+17.05</f>
        <v>19.71</v>
      </c>
      <c r="I93" s="59">
        <v>41.356999999999999</v>
      </c>
      <c r="J93" s="59">
        <f>34.33+324.8</f>
        <v>359.13</v>
      </c>
      <c r="K93" s="2" t="s">
        <v>66</v>
      </c>
      <c r="L93" s="41">
        <v>69.430000000000007</v>
      </c>
    </row>
    <row r="94" spans="1:12" ht="15" x14ac:dyDescent="0.25">
      <c r="A94" s="23"/>
      <c r="B94" s="15"/>
      <c r="C94" s="11"/>
      <c r="D94" s="54" t="s">
        <v>22</v>
      </c>
      <c r="E94" s="56" t="s">
        <v>61</v>
      </c>
      <c r="F94" s="58">
        <v>200</v>
      </c>
      <c r="G94" s="59">
        <v>0.66200000000000003</v>
      </c>
      <c r="H94" s="59">
        <v>9.0000000000000011E-2</v>
      </c>
      <c r="I94" s="59">
        <v>12.03</v>
      </c>
      <c r="J94" s="59">
        <v>92.9</v>
      </c>
      <c r="K94" s="52">
        <v>349</v>
      </c>
      <c r="L94" s="41"/>
    </row>
    <row r="95" spans="1:12" ht="15" x14ac:dyDescent="0.25">
      <c r="A95" s="23"/>
      <c r="B95" s="15"/>
      <c r="C95" s="11"/>
      <c r="D95" s="54" t="s">
        <v>23</v>
      </c>
      <c r="E95" s="56" t="s">
        <v>48</v>
      </c>
      <c r="F95" s="57">
        <v>25</v>
      </c>
      <c r="G95" s="59">
        <v>1.9</v>
      </c>
      <c r="H95" s="59">
        <v>0.2</v>
      </c>
      <c r="I95" s="59">
        <v>12.3</v>
      </c>
      <c r="J95" s="59">
        <v>58.75</v>
      </c>
      <c r="K95" s="52"/>
      <c r="L95" s="41"/>
    </row>
    <row r="96" spans="1:12" ht="15" x14ac:dyDescent="0.25">
      <c r="A96" s="23"/>
      <c r="B96" s="15"/>
      <c r="C96" s="11"/>
      <c r="D96" s="54" t="s">
        <v>23</v>
      </c>
      <c r="E96" s="56" t="s">
        <v>49</v>
      </c>
      <c r="F96" s="57">
        <v>40</v>
      </c>
      <c r="G96" s="59">
        <v>3.0399999999999996</v>
      </c>
      <c r="H96" s="59">
        <v>0.32</v>
      </c>
      <c r="I96" s="59">
        <v>19.680000000000003</v>
      </c>
      <c r="J96" s="59">
        <v>94.000000000000014</v>
      </c>
      <c r="K96" s="42"/>
      <c r="L96" s="41"/>
    </row>
    <row r="97" spans="1:12" ht="15" x14ac:dyDescent="0.25">
      <c r="A97" s="23"/>
      <c r="B97" s="15"/>
      <c r="C97" s="11"/>
      <c r="K97" s="42"/>
      <c r="L97" s="41"/>
    </row>
    <row r="98" spans="1:12" ht="15" x14ac:dyDescent="0.25">
      <c r="A98" s="24"/>
      <c r="B98" s="17"/>
      <c r="C98" s="8"/>
      <c r="D98" s="18" t="s">
        <v>33</v>
      </c>
      <c r="E98" s="9"/>
      <c r="F98" s="19">
        <f>SUM(F93:F96)</f>
        <v>503</v>
      </c>
      <c r="G98" s="19">
        <f>SUM(G93:G96)</f>
        <v>20.202000000000002</v>
      </c>
      <c r="H98" s="19">
        <f>SUM(H93:H96)</f>
        <v>20.32</v>
      </c>
      <c r="I98" s="19">
        <f>SUM(I93:I96)</f>
        <v>85.367000000000004</v>
      </c>
      <c r="J98" s="19">
        <f>SUM(J93:J96)</f>
        <v>604.78</v>
      </c>
      <c r="K98" s="25"/>
      <c r="L98" s="19">
        <f>SUM(L93:L97)</f>
        <v>69.430000000000007</v>
      </c>
    </row>
    <row r="99" spans="1:12" ht="15" x14ac:dyDescent="0.25">
      <c r="A99" s="26">
        <f>A93</f>
        <v>2</v>
      </c>
      <c r="B99" s="13">
        <f>B93</f>
        <v>1</v>
      </c>
      <c r="C99" s="10" t="s">
        <v>25</v>
      </c>
      <c r="D99" s="7" t="s">
        <v>26</v>
      </c>
      <c r="E99" s="40"/>
      <c r="F99" s="41"/>
      <c r="G99" s="41"/>
      <c r="H99" s="41"/>
      <c r="I99" s="41"/>
      <c r="J99" s="41"/>
      <c r="K99" s="42"/>
      <c r="L99" s="41"/>
    </row>
    <row r="100" spans="1:12" ht="15" x14ac:dyDescent="0.25">
      <c r="A100" s="23"/>
      <c r="B100" s="15"/>
      <c r="C100" s="11"/>
      <c r="D100" s="7" t="s">
        <v>27</v>
      </c>
      <c r="E100" s="40"/>
      <c r="F100" s="41"/>
      <c r="G100" s="41"/>
      <c r="H100" s="41"/>
      <c r="I100" s="41"/>
      <c r="J100" s="41"/>
      <c r="K100" s="42"/>
      <c r="L100" s="41"/>
    </row>
    <row r="101" spans="1:12" ht="15" x14ac:dyDescent="0.25">
      <c r="A101" s="23"/>
      <c r="B101" s="15"/>
      <c r="C101" s="11"/>
      <c r="D101" s="7" t="s">
        <v>28</v>
      </c>
      <c r="E101" s="40"/>
      <c r="F101" s="41"/>
      <c r="G101" s="41"/>
      <c r="H101" s="41"/>
      <c r="I101" s="41"/>
      <c r="J101" s="41"/>
      <c r="K101" s="42"/>
      <c r="L101" s="41"/>
    </row>
    <row r="102" spans="1:12" ht="15" x14ac:dyDescent="0.25">
      <c r="A102" s="23"/>
      <c r="B102" s="15"/>
      <c r="C102" s="11"/>
      <c r="D102" s="7" t="s">
        <v>29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3"/>
      <c r="B103" s="15"/>
      <c r="C103" s="11"/>
      <c r="D103" s="7" t="s">
        <v>30</v>
      </c>
      <c r="E103" s="40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3"/>
      <c r="B104" s="15"/>
      <c r="C104" s="11"/>
      <c r="D104" s="7" t="s">
        <v>31</v>
      </c>
      <c r="E104" s="40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3"/>
      <c r="B105" s="15"/>
      <c r="C105" s="11"/>
      <c r="D105" s="7" t="s">
        <v>32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SUM(F99:F107)</f>
        <v>0</v>
      </c>
      <c r="G108" s="19">
        <f>SUM(G99:G107)</f>
        <v>0</v>
      </c>
      <c r="H108" s="19">
        <f>SUM(H99:H107)</f>
        <v>0</v>
      </c>
      <c r="I108" s="19">
        <f>SUM(I99:I107)</f>
        <v>0</v>
      </c>
      <c r="J108" s="19">
        <f>SUM(J99:J107)</f>
        <v>0</v>
      </c>
      <c r="K108" s="25"/>
      <c r="L108" s="19">
        <f>SUM(L99:L107)</f>
        <v>0</v>
      </c>
    </row>
    <row r="109" spans="1:12" ht="15.75" thickBot="1" x14ac:dyDescent="0.25">
      <c r="A109" s="29">
        <f>A93</f>
        <v>2</v>
      </c>
      <c r="B109" s="30">
        <f>B93</f>
        <v>1</v>
      </c>
      <c r="C109" s="71" t="s">
        <v>4</v>
      </c>
      <c r="D109" s="72"/>
      <c r="E109" s="31"/>
      <c r="F109" s="32">
        <f>F98+F108</f>
        <v>503</v>
      </c>
      <c r="G109" s="32">
        <f>G98+G108</f>
        <v>20.202000000000002</v>
      </c>
      <c r="H109" s="32">
        <f>H98+H108</f>
        <v>20.32</v>
      </c>
      <c r="I109" s="32">
        <f>I98+I108</f>
        <v>85.367000000000004</v>
      </c>
      <c r="J109" s="32">
        <f>J98+J108</f>
        <v>604.78</v>
      </c>
      <c r="K109" s="32"/>
      <c r="L109" s="32">
        <f>L98+L108</f>
        <v>69.430000000000007</v>
      </c>
    </row>
    <row r="110" spans="1:12" ht="28.5" x14ac:dyDescent="0.25">
      <c r="A110" s="14">
        <v>2</v>
      </c>
      <c r="B110" s="15">
        <v>2</v>
      </c>
      <c r="C110" s="22" t="s">
        <v>20</v>
      </c>
      <c r="D110" s="51" t="s">
        <v>21</v>
      </c>
      <c r="E110" s="56" t="s">
        <v>68</v>
      </c>
      <c r="F110" s="61">
        <v>155</v>
      </c>
      <c r="G110" s="59">
        <f>0.84+8.46</f>
        <v>9.3000000000000007</v>
      </c>
      <c r="H110" s="59">
        <f>3.61+6.8192</f>
        <v>10.4292</v>
      </c>
      <c r="I110" s="59">
        <f>4.96+12.1834</f>
        <v>17.1434</v>
      </c>
      <c r="J110" s="59">
        <f>55.68+148.32</f>
        <v>204</v>
      </c>
      <c r="K110" s="50" t="s">
        <v>69</v>
      </c>
      <c r="L110" s="39"/>
    </row>
    <row r="111" spans="1:12" ht="15" x14ac:dyDescent="0.25">
      <c r="A111" s="14"/>
      <c r="B111" s="15"/>
      <c r="C111" s="11"/>
      <c r="D111" s="51" t="s">
        <v>21</v>
      </c>
      <c r="E111" s="56" t="s">
        <v>67</v>
      </c>
      <c r="F111" s="61">
        <v>150</v>
      </c>
      <c r="G111" s="59">
        <v>3.1949999999999998</v>
      </c>
      <c r="H111" s="63">
        <v>4.17</v>
      </c>
      <c r="I111" s="63">
        <v>18.78</v>
      </c>
      <c r="J111" s="59">
        <v>132</v>
      </c>
      <c r="K111" s="52" t="s">
        <v>70</v>
      </c>
      <c r="L111" s="41">
        <v>69.430000000000007</v>
      </c>
    </row>
    <row r="112" spans="1:12" ht="15" x14ac:dyDescent="0.25">
      <c r="A112" s="14"/>
      <c r="B112" s="15"/>
      <c r="C112" s="11"/>
      <c r="D112" s="51" t="s">
        <v>22</v>
      </c>
      <c r="E112" s="56" t="s">
        <v>42</v>
      </c>
      <c r="F112" s="58">
        <v>200</v>
      </c>
      <c r="G112" s="59">
        <v>7.0000000000000007E-2</v>
      </c>
      <c r="H112" s="59">
        <v>0.02</v>
      </c>
      <c r="I112" s="59">
        <v>10.01</v>
      </c>
      <c r="J112" s="59">
        <v>40</v>
      </c>
      <c r="K112" s="52" t="s">
        <v>56</v>
      </c>
      <c r="L112" s="41"/>
    </row>
    <row r="113" spans="1:12" ht="15" x14ac:dyDescent="0.25">
      <c r="A113" s="14"/>
      <c r="B113" s="15"/>
      <c r="C113" s="11"/>
      <c r="D113" s="54" t="s">
        <v>23</v>
      </c>
      <c r="E113" s="60" t="s">
        <v>48</v>
      </c>
      <c r="F113" s="57">
        <v>20</v>
      </c>
      <c r="G113" s="59">
        <v>1.52</v>
      </c>
      <c r="H113" s="59">
        <v>0.16000000000000003</v>
      </c>
      <c r="I113" s="59">
        <v>9.8400000000000016</v>
      </c>
      <c r="J113" s="59">
        <v>47.000000000000007</v>
      </c>
      <c r="K113" s="52"/>
      <c r="L113" s="41"/>
    </row>
    <row r="114" spans="1:12" ht="15" x14ac:dyDescent="0.25">
      <c r="A114" s="14"/>
      <c r="B114" s="15"/>
      <c r="C114" s="11"/>
      <c r="D114" s="54" t="s">
        <v>23</v>
      </c>
      <c r="E114" s="56" t="s">
        <v>49</v>
      </c>
      <c r="F114" s="57">
        <v>30</v>
      </c>
      <c r="G114" s="59">
        <v>1.9799999999999998</v>
      </c>
      <c r="H114" s="59">
        <v>0.36</v>
      </c>
      <c r="I114" s="59">
        <v>11.88</v>
      </c>
      <c r="J114" s="59">
        <v>59.4</v>
      </c>
      <c r="K114" s="52"/>
      <c r="L114" s="41"/>
    </row>
    <row r="115" spans="1:12" ht="15" x14ac:dyDescent="0.25">
      <c r="A115" s="14"/>
      <c r="B115" s="15"/>
      <c r="C115" s="11"/>
      <c r="K115" s="42"/>
      <c r="L115" s="41"/>
    </row>
    <row r="116" spans="1:12" ht="15" x14ac:dyDescent="0.25">
      <c r="A116" s="16"/>
      <c r="B116" s="17"/>
      <c r="C116" s="8"/>
      <c r="D116" s="18" t="s">
        <v>33</v>
      </c>
      <c r="E116" s="9"/>
      <c r="F116" s="19">
        <f>SUM(F110:F114)</f>
        <v>555</v>
      </c>
      <c r="G116" s="19">
        <f>SUM(G110:G114)</f>
        <v>16.065000000000001</v>
      </c>
      <c r="H116" s="19">
        <f>SUM(H110:H114)</f>
        <v>15.139199999999999</v>
      </c>
      <c r="I116" s="19">
        <f>SUM(I110:I114)</f>
        <v>67.653400000000005</v>
      </c>
      <c r="J116" s="19">
        <f>SUM(J110:J114)</f>
        <v>482.4</v>
      </c>
      <c r="K116" s="25"/>
      <c r="L116" s="19">
        <f>SUM(L110:L115)</f>
        <v>69.430000000000007</v>
      </c>
    </row>
    <row r="117" spans="1:12" ht="15" x14ac:dyDescent="0.25">
      <c r="A117" s="13">
        <f>A110</f>
        <v>2</v>
      </c>
      <c r="B117" s="13">
        <f>B110</f>
        <v>2</v>
      </c>
      <c r="C117" s="10" t="s">
        <v>25</v>
      </c>
      <c r="D117" s="7" t="s">
        <v>26</v>
      </c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14"/>
      <c r="B118" s="15"/>
      <c r="C118" s="11"/>
      <c r="D118" s="7" t="s">
        <v>27</v>
      </c>
      <c r="E118" s="40"/>
      <c r="F118" s="41"/>
      <c r="G118" s="41"/>
      <c r="H118" s="41"/>
      <c r="I118" s="41"/>
      <c r="J118" s="41"/>
      <c r="K118" s="42"/>
      <c r="L118" s="41"/>
    </row>
    <row r="119" spans="1:12" ht="15" x14ac:dyDescent="0.25">
      <c r="A119" s="14"/>
      <c r="B119" s="15"/>
      <c r="C119" s="11"/>
      <c r="D119" s="7" t="s">
        <v>28</v>
      </c>
      <c r="E119" s="40"/>
      <c r="F119" s="41"/>
      <c r="G119" s="41"/>
      <c r="H119" s="41"/>
      <c r="I119" s="41"/>
      <c r="J119" s="41"/>
      <c r="K119" s="42"/>
      <c r="L119" s="41"/>
    </row>
    <row r="120" spans="1:12" ht="15" x14ac:dyDescent="0.25">
      <c r="A120" s="14"/>
      <c r="B120" s="15"/>
      <c r="C120" s="11"/>
      <c r="D120" s="7" t="s">
        <v>29</v>
      </c>
      <c r="E120" s="40"/>
      <c r="F120" s="41"/>
      <c r="G120" s="41"/>
      <c r="H120" s="41"/>
      <c r="I120" s="41"/>
      <c r="J120" s="41"/>
      <c r="K120" s="42"/>
      <c r="L120" s="41"/>
    </row>
    <row r="121" spans="1:12" ht="15" x14ac:dyDescent="0.25">
      <c r="A121" s="14"/>
      <c r="B121" s="15"/>
      <c r="C121" s="11"/>
      <c r="D121" s="7" t="s">
        <v>30</v>
      </c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4"/>
      <c r="B122" s="15"/>
      <c r="C122" s="11"/>
      <c r="D122" s="7" t="s">
        <v>31</v>
      </c>
      <c r="E122" s="40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4"/>
      <c r="B123" s="15"/>
      <c r="C123" s="11"/>
      <c r="D123" s="7" t="s">
        <v>32</v>
      </c>
      <c r="E123" s="40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4"/>
      <c r="B124" s="15"/>
      <c r="C124" s="11"/>
      <c r="D124" s="6"/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6"/>
      <c r="B126" s="17"/>
      <c r="C126" s="8"/>
      <c r="D126" s="18" t="s">
        <v>33</v>
      </c>
      <c r="E126" s="9"/>
      <c r="F126" s="19">
        <f>SUM(F117:F125)</f>
        <v>0</v>
      </c>
      <c r="G126" s="19">
        <f>SUM(G117:G125)</f>
        <v>0</v>
      </c>
      <c r="H126" s="19">
        <f>SUM(H117:H125)</f>
        <v>0</v>
      </c>
      <c r="I126" s="19">
        <f>SUM(I117:I125)</f>
        <v>0</v>
      </c>
      <c r="J126" s="19">
        <f>SUM(J117:J125)</f>
        <v>0</v>
      </c>
      <c r="K126" s="25"/>
      <c r="L126" s="19">
        <f>SUM(L117:L125)</f>
        <v>0</v>
      </c>
    </row>
    <row r="127" spans="1:12" ht="15.75" thickBot="1" x14ac:dyDescent="0.25">
      <c r="A127" s="33">
        <f>A110</f>
        <v>2</v>
      </c>
      <c r="B127" s="33">
        <f>B110</f>
        <v>2</v>
      </c>
      <c r="C127" s="71" t="s">
        <v>4</v>
      </c>
      <c r="D127" s="72"/>
      <c r="E127" s="31"/>
      <c r="F127" s="32">
        <f>F116+F126</f>
        <v>555</v>
      </c>
      <c r="G127" s="32">
        <f>G116+G126</f>
        <v>16.065000000000001</v>
      </c>
      <c r="H127" s="32">
        <f>H116+H126</f>
        <v>15.139199999999999</v>
      </c>
      <c r="I127" s="32">
        <f>I116+I126</f>
        <v>67.653400000000005</v>
      </c>
      <c r="J127" s="32">
        <f>J116+J126</f>
        <v>482.4</v>
      </c>
      <c r="K127" s="32"/>
      <c r="L127" s="32">
        <f>L116+L126</f>
        <v>69.430000000000007</v>
      </c>
    </row>
    <row r="128" spans="1:12" ht="15" x14ac:dyDescent="0.25">
      <c r="A128" s="20">
        <v>2</v>
      </c>
      <c r="B128" s="21">
        <v>3</v>
      </c>
      <c r="C128" s="22" t="s">
        <v>20</v>
      </c>
      <c r="D128" s="51" t="s">
        <v>24</v>
      </c>
      <c r="E128" s="56" t="s">
        <v>40</v>
      </c>
      <c r="F128" s="57">
        <v>100</v>
      </c>
      <c r="G128" s="59">
        <v>0.4</v>
      </c>
      <c r="H128" s="59">
        <v>0.4</v>
      </c>
      <c r="I128" s="59">
        <v>9.8000000000000007</v>
      </c>
      <c r="J128" s="59">
        <v>47</v>
      </c>
      <c r="K128" s="52"/>
      <c r="L128" s="41">
        <v>69.430000000000007</v>
      </c>
    </row>
    <row r="129" spans="1:12" ht="15" x14ac:dyDescent="0.25">
      <c r="A129" s="23"/>
      <c r="B129" s="15"/>
      <c r="C129" s="11"/>
      <c r="D129" s="51" t="s">
        <v>21</v>
      </c>
      <c r="E129" s="56" t="s">
        <v>71</v>
      </c>
      <c r="F129" s="61">
        <v>200</v>
      </c>
      <c r="G129" s="59">
        <v>16.34</v>
      </c>
      <c r="H129" s="63">
        <v>18.47</v>
      </c>
      <c r="I129" s="63">
        <v>39.549999999999997</v>
      </c>
      <c r="J129" s="59">
        <v>378.25</v>
      </c>
      <c r="K129" s="52" t="s">
        <v>72</v>
      </c>
      <c r="L129" s="41"/>
    </row>
    <row r="130" spans="1:12" ht="15.75" customHeight="1" x14ac:dyDescent="0.25">
      <c r="A130" s="23"/>
      <c r="B130" s="15"/>
      <c r="C130" s="11"/>
      <c r="D130" s="54" t="s">
        <v>22</v>
      </c>
      <c r="E130" s="56" t="s">
        <v>47</v>
      </c>
      <c r="F130" s="57">
        <v>200</v>
      </c>
      <c r="G130" s="59">
        <v>0.112</v>
      </c>
      <c r="H130" s="59">
        <v>1.8000000000000002E-2</v>
      </c>
      <c r="I130" s="59">
        <v>10.149999999999999</v>
      </c>
      <c r="J130" s="59">
        <v>41.32</v>
      </c>
      <c r="K130" s="52" t="s">
        <v>73</v>
      </c>
      <c r="L130" s="41"/>
    </row>
    <row r="131" spans="1:12" ht="15" x14ac:dyDescent="0.25">
      <c r="A131" s="23"/>
      <c r="B131" s="15"/>
      <c r="C131" s="11"/>
      <c r="D131" s="54" t="s">
        <v>23</v>
      </c>
      <c r="E131" s="56" t="s">
        <v>48</v>
      </c>
      <c r="F131" s="57">
        <v>25</v>
      </c>
      <c r="G131" s="59">
        <v>1.9</v>
      </c>
      <c r="H131" s="59">
        <v>0.2</v>
      </c>
      <c r="I131" s="59">
        <v>12.3</v>
      </c>
      <c r="J131" s="59">
        <v>58.75</v>
      </c>
      <c r="K131" s="52"/>
      <c r="L131" s="41"/>
    </row>
    <row r="132" spans="1:12" ht="15" x14ac:dyDescent="0.25">
      <c r="A132" s="23"/>
      <c r="B132" s="15"/>
      <c r="C132" s="11"/>
      <c r="D132" s="54" t="s">
        <v>23</v>
      </c>
      <c r="E132" s="56" t="s">
        <v>49</v>
      </c>
      <c r="F132" s="57">
        <v>20</v>
      </c>
      <c r="G132" s="59">
        <v>1.32</v>
      </c>
      <c r="H132" s="59">
        <v>0.24000000000000002</v>
      </c>
      <c r="I132" s="59">
        <v>7.9200000000000017</v>
      </c>
      <c r="J132" s="59">
        <v>39.600000000000009</v>
      </c>
      <c r="K132" s="42"/>
      <c r="L132" s="41"/>
    </row>
    <row r="133" spans="1:12" ht="15" x14ac:dyDescent="0.25">
      <c r="A133" s="23"/>
      <c r="B133" s="15"/>
      <c r="C133" s="11"/>
      <c r="D133" s="6"/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24"/>
      <c r="B134" s="17"/>
      <c r="C134" s="8"/>
      <c r="D134" s="18" t="s">
        <v>33</v>
      </c>
      <c r="E134" s="9"/>
      <c r="F134" s="19">
        <f>SUM(F128:F133)</f>
        <v>545</v>
      </c>
      <c r="G134" s="19">
        <f>SUM(G128:G133)</f>
        <v>20.071999999999996</v>
      </c>
      <c r="H134" s="19">
        <f>SUM(H128:H133)</f>
        <v>19.327999999999996</v>
      </c>
      <c r="I134" s="19">
        <f>SUM(I128:I133)</f>
        <v>79.72</v>
      </c>
      <c r="J134" s="19">
        <f>SUM(J128:J133)</f>
        <v>564.91999999999996</v>
      </c>
      <c r="K134" s="25"/>
      <c r="L134" s="19">
        <f>SUM(L128:L133)</f>
        <v>69.430000000000007</v>
      </c>
    </row>
    <row r="135" spans="1:12" ht="15" x14ac:dyDescent="0.25">
      <c r="A135" s="26">
        <f>A128</f>
        <v>2</v>
      </c>
      <c r="B135" s="13">
        <f>B128</f>
        <v>3</v>
      </c>
      <c r="C135" s="10" t="s">
        <v>25</v>
      </c>
      <c r="D135" s="7" t="s">
        <v>26</v>
      </c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23"/>
      <c r="B136" s="15"/>
      <c r="C136" s="11"/>
      <c r="D136" s="7" t="s">
        <v>27</v>
      </c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23"/>
      <c r="B137" s="15"/>
      <c r="C137" s="11"/>
      <c r="D137" s="7" t="s">
        <v>28</v>
      </c>
      <c r="E137" s="40"/>
      <c r="F137" s="41"/>
      <c r="G137" s="41"/>
      <c r="H137" s="41"/>
      <c r="I137" s="41"/>
      <c r="J137" s="41"/>
      <c r="K137" s="42"/>
      <c r="L137" s="41"/>
    </row>
    <row r="138" spans="1:12" ht="15" x14ac:dyDescent="0.25">
      <c r="A138" s="23"/>
      <c r="B138" s="15"/>
      <c r="C138" s="11"/>
      <c r="D138" s="7" t="s">
        <v>29</v>
      </c>
      <c r="E138" s="40"/>
      <c r="F138" s="41"/>
      <c r="G138" s="41"/>
      <c r="H138" s="41"/>
      <c r="I138" s="41"/>
      <c r="J138" s="41"/>
      <c r="K138" s="42"/>
      <c r="L138" s="41"/>
    </row>
    <row r="139" spans="1:12" ht="15" x14ac:dyDescent="0.25">
      <c r="A139" s="23"/>
      <c r="B139" s="15"/>
      <c r="C139" s="11"/>
      <c r="D139" s="7" t="s">
        <v>30</v>
      </c>
      <c r="E139" s="40"/>
      <c r="F139" s="41"/>
      <c r="G139" s="41"/>
      <c r="H139" s="41"/>
      <c r="I139" s="41"/>
      <c r="J139" s="41"/>
      <c r="K139" s="42"/>
      <c r="L139" s="41"/>
    </row>
    <row r="140" spans="1:12" ht="15" x14ac:dyDescent="0.25">
      <c r="A140" s="23"/>
      <c r="B140" s="15"/>
      <c r="C140" s="11"/>
      <c r="D140" s="7" t="s">
        <v>31</v>
      </c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3"/>
      <c r="B141" s="15"/>
      <c r="C141" s="11"/>
      <c r="D141" s="7" t="s">
        <v>32</v>
      </c>
      <c r="E141" s="40"/>
      <c r="F141" s="41"/>
      <c r="G141" s="41"/>
      <c r="H141" s="41"/>
      <c r="I141" s="41"/>
      <c r="J141" s="41"/>
      <c r="K141" s="42"/>
      <c r="L141" s="41"/>
    </row>
    <row r="142" spans="1:12" ht="15" x14ac:dyDescent="0.25">
      <c r="A142" s="23"/>
      <c r="B142" s="15"/>
      <c r="C142" s="11"/>
      <c r="D142" s="6"/>
      <c r="E142" s="40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3"/>
      <c r="B143" s="15"/>
      <c r="C143" s="11"/>
      <c r="D143" s="6"/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7"/>
      <c r="C144" s="8"/>
      <c r="D144" s="18" t="s">
        <v>33</v>
      </c>
      <c r="E144" s="9"/>
      <c r="F144" s="19">
        <f>SUM(F135:F143)</f>
        <v>0</v>
      </c>
      <c r="G144" s="19">
        <f>SUM(G135:G143)</f>
        <v>0</v>
      </c>
      <c r="H144" s="19">
        <f>SUM(H135:H143)</f>
        <v>0</v>
      </c>
      <c r="I144" s="19">
        <f>SUM(I135:I143)</f>
        <v>0</v>
      </c>
      <c r="J144" s="19">
        <f>SUM(J135:J143)</f>
        <v>0</v>
      </c>
      <c r="K144" s="25"/>
      <c r="L144" s="19">
        <f>SUM(L135:L143)</f>
        <v>0</v>
      </c>
    </row>
    <row r="145" spans="1:12" ht="15.75" thickBot="1" x14ac:dyDescent="0.25">
      <c r="A145" s="29">
        <f>A128</f>
        <v>2</v>
      </c>
      <c r="B145" s="30">
        <f>B128</f>
        <v>3</v>
      </c>
      <c r="C145" s="71" t="s">
        <v>4</v>
      </c>
      <c r="D145" s="72"/>
      <c r="E145" s="31"/>
      <c r="F145" s="32">
        <f>F134+F144</f>
        <v>545</v>
      </c>
      <c r="G145" s="32">
        <f>G134+G144</f>
        <v>20.071999999999996</v>
      </c>
      <c r="H145" s="32">
        <f>H134+H144</f>
        <v>19.327999999999996</v>
      </c>
      <c r="I145" s="32">
        <f>I134+I144</f>
        <v>79.72</v>
      </c>
      <c r="J145" s="32">
        <f>J134+J144</f>
        <v>564.91999999999996</v>
      </c>
      <c r="K145" s="32"/>
      <c r="L145" s="32">
        <f>L134+L144</f>
        <v>69.430000000000007</v>
      </c>
    </row>
    <row r="146" spans="1:12" ht="28.5" x14ac:dyDescent="0.25">
      <c r="A146" s="20">
        <v>2</v>
      </c>
      <c r="B146" s="21">
        <v>4</v>
      </c>
      <c r="C146" s="22" t="s">
        <v>20</v>
      </c>
      <c r="D146" s="49" t="s">
        <v>21</v>
      </c>
      <c r="E146" s="56" t="s">
        <v>74</v>
      </c>
      <c r="F146" s="58">
        <v>115</v>
      </c>
      <c r="G146" s="59">
        <f>3.95+7.0438</f>
        <v>10.9938</v>
      </c>
      <c r="H146" s="59">
        <f>3.99+7.4732</f>
        <v>11.463200000000001</v>
      </c>
      <c r="I146" s="59">
        <v>15.96</v>
      </c>
      <c r="J146" s="59">
        <f>51.5+161.75</f>
        <v>213.25</v>
      </c>
      <c r="K146" s="50" t="s">
        <v>75</v>
      </c>
      <c r="L146" s="39">
        <v>69.430000000000007</v>
      </c>
    </row>
    <row r="147" spans="1:12" ht="28.5" x14ac:dyDescent="0.25">
      <c r="A147" s="23"/>
      <c r="B147" s="15"/>
      <c r="C147" s="11"/>
      <c r="D147" s="51" t="s">
        <v>21</v>
      </c>
      <c r="E147" s="60" t="s">
        <v>46</v>
      </c>
      <c r="F147" s="61">
        <v>183</v>
      </c>
      <c r="G147" s="59">
        <v>6.56</v>
      </c>
      <c r="H147" s="59">
        <v>7.5960000000000001</v>
      </c>
      <c r="I147" s="59">
        <v>39.776000000000003</v>
      </c>
      <c r="J147" s="59">
        <v>221.94</v>
      </c>
      <c r="K147" s="52" t="s">
        <v>76</v>
      </c>
      <c r="L147" s="41"/>
    </row>
    <row r="148" spans="1:12" ht="15" x14ac:dyDescent="0.25">
      <c r="A148" s="23"/>
      <c r="B148" s="15"/>
      <c r="C148" s="11"/>
      <c r="D148" s="51" t="s">
        <v>30</v>
      </c>
      <c r="E148" s="56" t="s">
        <v>61</v>
      </c>
      <c r="F148" s="58">
        <v>200</v>
      </c>
      <c r="G148" s="59">
        <v>0.66200000000000003</v>
      </c>
      <c r="H148" s="59">
        <v>9.0000000000000011E-2</v>
      </c>
      <c r="I148" s="59">
        <v>12.03</v>
      </c>
      <c r="J148" s="59">
        <v>92.9</v>
      </c>
      <c r="K148" s="52" t="s">
        <v>63</v>
      </c>
      <c r="L148" s="41"/>
    </row>
    <row r="149" spans="1:12" ht="15" x14ac:dyDescent="0.25">
      <c r="A149" s="23"/>
      <c r="B149" s="15"/>
      <c r="C149" s="11"/>
      <c r="D149" s="54" t="s">
        <v>23</v>
      </c>
      <c r="E149" s="56" t="s">
        <v>43</v>
      </c>
      <c r="F149" s="57">
        <v>25</v>
      </c>
      <c r="G149" s="59">
        <v>1.875</v>
      </c>
      <c r="H149" s="59">
        <v>0.72500000000000009</v>
      </c>
      <c r="I149" s="59">
        <v>12.85</v>
      </c>
      <c r="J149" s="59">
        <v>65.499999999999986</v>
      </c>
      <c r="K149" s="42"/>
      <c r="L149" s="41"/>
    </row>
    <row r="150" spans="1:12" ht="15" x14ac:dyDescent="0.25">
      <c r="A150" s="23"/>
      <c r="B150" s="15"/>
      <c r="C150" s="11"/>
      <c r="D150" s="6"/>
      <c r="K150" s="42"/>
      <c r="L150" s="41"/>
    </row>
    <row r="151" spans="1:12" ht="15" x14ac:dyDescent="0.25">
      <c r="A151" s="23"/>
      <c r="B151" s="15"/>
      <c r="C151" s="11"/>
      <c r="D151" s="6"/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7"/>
      <c r="C152" s="8"/>
      <c r="D152" s="18" t="s">
        <v>33</v>
      </c>
      <c r="E152" s="9"/>
      <c r="F152" s="19">
        <f>SUM(F146:F151)</f>
        <v>523</v>
      </c>
      <c r="G152" s="19">
        <f>SUM(G146:G151)</f>
        <v>20.090799999999998</v>
      </c>
      <c r="H152" s="19">
        <f>SUM(H146:H151)</f>
        <v>19.874200000000002</v>
      </c>
      <c r="I152" s="19">
        <f>SUM(I146:I151)</f>
        <v>80.616</v>
      </c>
      <c r="J152" s="19">
        <f>SUM(J146:J151)</f>
        <v>593.59</v>
      </c>
      <c r="K152" s="25"/>
      <c r="L152" s="19">
        <f>SUM(L146:L151)</f>
        <v>69.430000000000007</v>
      </c>
    </row>
    <row r="153" spans="1:12" ht="15" x14ac:dyDescent="0.25">
      <c r="A153" s="26">
        <f>A146</f>
        <v>2</v>
      </c>
      <c r="B153" s="13">
        <f>B146</f>
        <v>4</v>
      </c>
      <c r="C153" s="10" t="s">
        <v>25</v>
      </c>
      <c r="D153" s="7" t="s">
        <v>26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7" t="s">
        <v>27</v>
      </c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7" t="s">
        <v>28</v>
      </c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3"/>
      <c r="B156" s="15"/>
      <c r="C156" s="11"/>
      <c r="D156" s="7" t="s">
        <v>29</v>
      </c>
      <c r="E156" s="40"/>
      <c r="F156" s="41"/>
      <c r="G156" s="41"/>
      <c r="H156" s="41"/>
      <c r="I156" s="41"/>
      <c r="J156" s="41"/>
      <c r="K156" s="42"/>
      <c r="L156" s="41"/>
    </row>
    <row r="157" spans="1:12" ht="15" x14ac:dyDescent="0.25">
      <c r="A157" s="23"/>
      <c r="B157" s="15"/>
      <c r="C157" s="11"/>
      <c r="D157" s="7" t="s">
        <v>30</v>
      </c>
      <c r="E157" s="40"/>
      <c r="F157" s="41"/>
      <c r="G157" s="41"/>
      <c r="H157" s="41"/>
      <c r="I157" s="41"/>
      <c r="J157" s="41"/>
      <c r="K157" s="42"/>
      <c r="L157" s="41"/>
    </row>
    <row r="158" spans="1:12" ht="15" x14ac:dyDescent="0.25">
      <c r="A158" s="23"/>
      <c r="B158" s="15"/>
      <c r="C158" s="11"/>
      <c r="D158" s="7" t="s">
        <v>31</v>
      </c>
      <c r="E158" s="40"/>
      <c r="F158" s="41"/>
      <c r="G158" s="41"/>
      <c r="H158" s="41"/>
      <c r="I158" s="41"/>
      <c r="J158" s="41"/>
      <c r="K158" s="42"/>
      <c r="L158" s="41"/>
    </row>
    <row r="159" spans="1:12" ht="15" x14ac:dyDescent="0.25">
      <c r="A159" s="23"/>
      <c r="B159" s="15"/>
      <c r="C159" s="11"/>
      <c r="D159" s="7" t="s">
        <v>32</v>
      </c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3"/>
      <c r="B160" s="15"/>
      <c r="C160" s="11"/>
      <c r="D160" s="6"/>
      <c r="E160" s="40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3"/>
      <c r="B161" s="15"/>
      <c r="C161" s="11"/>
      <c r="D161" s="6"/>
      <c r="E161" s="40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7"/>
      <c r="C162" s="8"/>
      <c r="D162" s="18" t="s">
        <v>33</v>
      </c>
      <c r="E162" s="9"/>
      <c r="F162" s="19">
        <f>SUM(F153:F161)</f>
        <v>0</v>
      </c>
      <c r="G162" s="19">
        <f>SUM(G153:G161)</f>
        <v>0</v>
      </c>
      <c r="H162" s="19">
        <f>SUM(H153:H161)</f>
        <v>0</v>
      </c>
      <c r="I162" s="19">
        <f>SUM(I153:I161)</f>
        <v>0</v>
      </c>
      <c r="J162" s="19">
        <f>SUM(J153:J161)</f>
        <v>0</v>
      </c>
      <c r="K162" s="25"/>
      <c r="L162" s="19">
        <f>SUM(L153:L161)</f>
        <v>0</v>
      </c>
    </row>
    <row r="163" spans="1:12" ht="15.75" thickBot="1" x14ac:dyDescent="0.25">
      <c r="A163" s="29">
        <f>A146</f>
        <v>2</v>
      </c>
      <c r="B163" s="30">
        <f>B146</f>
        <v>4</v>
      </c>
      <c r="C163" s="71" t="s">
        <v>4</v>
      </c>
      <c r="D163" s="72"/>
      <c r="E163" s="31"/>
      <c r="F163" s="32">
        <f>F152+F162</f>
        <v>523</v>
      </c>
      <c r="G163" s="32">
        <f>G152+G162</f>
        <v>20.090799999999998</v>
      </c>
      <c r="H163" s="32">
        <f>H152+H162</f>
        <v>19.874200000000002</v>
      </c>
      <c r="I163" s="32">
        <f>I152+I162</f>
        <v>80.616</v>
      </c>
      <c r="J163" s="32">
        <f>J152+J162</f>
        <v>593.59</v>
      </c>
      <c r="K163" s="32"/>
      <c r="L163" s="32">
        <f>L152+L162</f>
        <v>69.430000000000007</v>
      </c>
    </row>
    <row r="164" spans="1:12" ht="15" x14ac:dyDescent="0.25">
      <c r="A164" s="20">
        <v>2</v>
      </c>
      <c r="B164" s="21">
        <v>5</v>
      </c>
      <c r="C164" s="22" t="s">
        <v>20</v>
      </c>
      <c r="D164" s="49" t="s">
        <v>21</v>
      </c>
      <c r="E164" s="56" t="s">
        <v>77</v>
      </c>
      <c r="F164" s="58">
        <v>100</v>
      </c>
      <c r="G164" s="59">
        <v>10.28</v>
      </c>
      <c r="H164" s="59">
        <v>17.32</v>
      </c>
      <c r="I164" s="59">
        <v>0.06</v>
      </c>
      <c r="J164" s="59">
        <v>208</v>
      </c>
      <c r="K164" s="50" t="s">
        <v>80</v>
      </c>
      <c r="L164" s="39"/>
    </row>
    <row r="165" spans="1:12" ht="15" x14ac:dyDescent="0.25">
      <c r="A165" s="23"/>
      <c r="B165" s="15"/>
      <c r="C165" s="11"/>
      <c r="D165" s="51" t="s">
        <v>21</v>
      </c>
      <c r="E165" s="56" t="s">
        <v>78</v>
      </c>
      <c r="F165" s="58">
        <v>180</v>
      </c>
      <c r="G165" s="59">
        <v>6.21</v>
      </c>
      <c r="H165" s="59">
        <v>1.6920000000000008</v>
      </c>
      <c r="I165" s="59">
        <v>41.904000000000003</v>
      </c>
      <c r="J165" s="59">
        <v>216.6</v>
      </c>
      <c r="K165" s="52" t="s">
        <v>81</v>
      </c>
      <c r="L165" s="41">
        <v>69.430000000000007</v>
      </c>
    </row>
    <row r="166" spans="1:12" ht="15" x14ac:dyDescent="0.25">
      <c r="A166" s="23"/>
      <c r="B166" s="15"/>
      <c r="C166" s="11"/>
      <c r="D166" s="51" t="s">
        <v>22</v>
      </c>
      <c r="E166" s="56" t="s">
        <v>79</v>
      </c>
      <c r="F166" s="58">
        <v>200</v>
      </c>
      <c r="G166" s="59">
        <v>0.16000000000000003</v>
      </c>
      <c r="H166" s="59">
        <v>0.16000000000000003</v>
      </c>
      <c r="I166" s="59">
        <v>17.900000000000002</v>
      </c>
      <c r="J166" s="59">
        <v>74.600000000000009</v>
      </c>
      <c r="K166" s="52" t="s">
        <v>82</v>
      </c>
      <c r="L166" s="41"/>
    </row>
    <row r="167" spans="1:12" ht="15" x14ac:dyDescent="0.25">
      <c r="A167" s="23"/>
      <c r="B167" s="15"/>
      <c r="C167" s="11"/>
      <c r="D167" s="54" t="s">
        <v>23</v>
      </c>
      <c r="E167" s="56" t="s">
        <v>48</v>
      </c>
      <c r="F167" s="57">
        <v>20</v>
      </c>
      <c r="G167" s="59">
        <v>1.5199999999999998</v>
      </c>
      <c r="H167" s="59">
        <v>0.16</v>
      </c>
      <c r="I167" s="59">
        <v>9.8400000000000016</v>
      </c>
      <c r="J167" s="59">
        <v>47.000000000000007</v>
      </c>
      <c r="K167" s="52"/>
      <c r="L167" s="41"/>
    </row>
    <row r="168" spans="1:12" ht="15" x14ac:dyDescent="0.25">
      <c r="A168" s="23"/>
      <c r="B168" s="15"/>
      <c r="C168" s="11"/>
      <c r="D168" s="54" t="s">
        <v>23</v>
      </c>
      <c r="E168" s="56" t="s">
        <v>49</v>
      </c>
      <c r="F168" s="57">
        <v>30</v>
      </c>
      <c r="G168" s="59">
        <v>1.9799999999999998</v>
      </c>
      <c r="H168" s="59">
        <v>0.36</v>
      </c>
      <c r="I168" s="59">
        <v>11.88</v>
      </c>
      <c r="J168" s="59">
        <v>59.4</v>
      </c>
      <c r="K168" s="42"/>
      <c r="L168" s="41"/>
    </row>
    <row r="169" spans="1:12" ht="15" x14ac:dyDescent="0.25">
      <c r="A169" s="23"/>
      <c r="B169" s="15"/>
      <c r="C169" s="11"/>
      <c r="D169" s="6"/>
      <c r="E169" s="40"/>
      <c r="F169" s="41"/>
      <c r="G169" s="41"/>
      <c r="H169" s="41"/>
      <c r="I169" s="41"/>
      <c r="J169" s="41"/>
      <c r="K169" s="42"/>
      <c r="L169" s="41"/>
    </row>
    <row r="170" spans="1:12" ht="15.75" customHeight="1" x14ac:dyDescent="0.25">
      <c r="A170" s="24"/>
      <c r="B170" s="17"/>
      <c r="C170" s="8"/>
      <c r="D170" s="18" t="s">
        <v>33</v>
      </c>
      <c r="E170" s="9"/>
      <c r="F170" s="19">
        <f>SUM(F164:F169)</f>
        <v>530</v>
      </c>
      <c r="G170" s="19">
        <f>SUM(G164:G169)</f>
        <v>20.149999999999999</v>
      </c>
      <c r="H170" s="19">
        <f>SUM(H164:H169)</f>
        <v>19.692</v>
      </c>
      <c r="I170" s="19">
        <f>SUM(I164:I169)</f>
        <v>81.584000000000003</v>
      </c>
      <c r="J170" s="19">
        <f>SUM(J164:J169)</f>
        <v>605.6</v>
      </c>
      <c r="K170" s="25"/>
      <c r="L170" s="19">
        <f>SUM(L164:L169)</f>
        <v>69.430000000000007</v>
      </c>
    </row>
    <row r="171" spans="1:12" ht="15" x14ac:dyDescent="0.25">
      <c r="A171" s="26">
        <f>A164</f>
        <v>2</v>
      </c>
      <c r="B171" s="13">
        <f>B164</f>
        <v>5</v>
      </c>
      <c r="C171" s="10" t="s">
        <v>25</v>
      </c>
      <c r="D171" s="7" t="s">
        <v>26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27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7" t="s">
        <v>28</v>
      </c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7" t="s">
        <v>29</v>
      </c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3"/>
      <c r="B175" s="15"/>
      <c r="C175" s="11"/>
      <c r="D175" s="7" t="s">
        <v>30</v>
      </c>
      <c r="E175" s="40"/>
      <c r="F175" s="41"/>
      <c r="G175" s="41"/>
      <c r="H175" s="41"/>
      <c r="I175" s="41"/>
      <c r="J175" s="41"/>
      <c r="K175" s="42"/>
      <c r="L175" s="41"/>
    </row>
    <row r="176" spans="1:12" ht="15" x14ac:dyDescent="0.25">
      <c r="A176" s="23"/>
      <c r="B176" s="15"/>
      <c r="C176" s="11"/>
      <c r="D176" s="7" t="s">
        <v>31</v>
      </c>
      <c r="E176" s="40"/>
      <c r="F176" s="41"/>
      <c r="G176" s="41"/>
      <c r="H176" s="41"/>
      <c r="I176" s="41"/>
      <c r="J176" s="41"/>
      <c r="K176" s="42"/>
      <c r="L176" s="41"/>
    </row>
    <row r="177" spans="1:12" ht="15" x14ac:dyDescent="0.25">
      <c r="A177" s="23"/>
      <c r="B177" s="15"/>
      <c r="C177" s="11"/>
      <c r="D177" s="7" t="s">
        <v>32</v>
      </c>
      <c r="E177" s="40"/>
      <c r="F177" s="41"/>
      <c r="G177" s="41"/>
      <c r="H177" s="41"/>
      <c r="I177" s="41"/>
      <c r="J177" s="41"/>
      <c r="K177" s="42"/>
      <c r="L177" s="41"/>
    </row>
    <row r="178" spans="1:12" ht="15" x14ac:dyDescent="0.2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3"/>
      <c r="B179" s="15"/>
      <c r="C179" s="11"/>
      <c r="D179" s="6"/>
      <c r="E179" s="40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7"/>
      <c r="C180" s="8"/>
      <c r="D180" s="18" t="s">
        <v>33</v>
      </c>
      <c r="E180" s="9"/>
      <c r="F180" s="19">
        <f>SUM(F171:F179)</f>
        <v>0</v>
      </c>
      <c r="G180" s="19">
        <f>SUM(G171:G179)</f>
        <v>0</v>
      </c>
      <c r="H180" s="19">
        <f>SUM(H171:H179)</f>
        <v>0</v>
      </c>
      <c r="I180" s="19">
        <f>SUM(I171:I179)</f>
        <v>0</v>
      </c>
      <c r="J180" s="19">
        <f>SUM(J171:J179)</f>
        <v>0</v>
      </c>
      <c r="K180" s="25"/>
      <c r="L180" s="19">
        <f>SUM(L171:L179)</f>
        <v>0</v>
      </c>
    </row>
    <row r="181" spans="1:12" ht="15.75" thickBot="1" x14ac:dyDescent="0.25">
      <c r="A181" s="29">
        <f>A164</f>
        <v>2</v>
      </c>
      <c r="B181" s="30">
        <f>B164</f>
        <v>5</v>
      </c>
      <c r="C181" s="71" t="s">
        <v>4</v>
      </c>
      <c r="D181" s="72"/>
      <c r="E181" s="31"/>
      <c r="F181" s="32">
        <f>F170+F180</f>
        <v>530</v>
      </c>
      <c r="G181" s="32">
        <f>G170+G180</f>
        <v>20.149999999999999</v>
      </c>
      <c r="H181" s="32">
        <f>H170+H180</f>
        <v>19.692</v>
      </c>
      <c r="I181" s="32">
        <f>I170+I180</f>
        <v>81.584000000000003</v>
      </c>
      <c r="J181" s="32">
        <f>J170+J180</f>
        <v>605.6</v>
      </c>
      <c r="K181" s="32"/>
      <c r="L181" s="32">
        <f>L170+L180</f>
        <v>69.430000000000007</v>
      </c>
    </row>
    <row r="182" spans="1:12" ht="13.5" thickBot="1" x14ac:dyDescent="0.25">
      <c r="A182" s="27"/>
      <c r="B182" s="28"/>
      <c r="C182" s="73" t="s">
        <v>5</v>
      </c>
      <c r="D182" s="73"/>
      <c r="E182" s="73"/>
      <c r="F182" s="34">
        <f>(F22+F39+F57+F75+F92+F109+F127+F145+F163+F181)/(IF(F22=0,0,1)+IF(F39=0,0,1)+IF(F57=0,0,1)+IF(F75=0,0,1)+IF(F92=0,0,1)+IF(F109=0,0,1)+IF(F127=0,0,1)+IF(F145=0,0,1)+IF(F163=0,0,1)+IF(F181=0,0,1))</f>
        <v>533.5</v>
      </c>
      <c r="G182" s="34">
        <f>(G22+G39+G57+G75+G92+G109+G127+G145+G163+G181)/(IF(G22=0,0,1)+IF(G39=0,0,1)+IF(G57=0,0,1)+IF(G75=0,0,1)+IF(G92=0,0,1)+IF(G109=0,0,1)+IF(G127=0,0,1)+IF(G145=0,0,1)+IF(G163=0,0,1)+IF(G181=0,0,1))</f>
        <v>18.675650396445661</v>
      </c>
      <c r="H182" s="34">
        <f>(H22+H39+H57+H75+H92+H109+H127+H145+H163+H181)/(IF(H22=0,0,1)+IF(H39=0,0,1)+IF(H57=0,0,1)+IF(H75=0,0,1)+IF(H92=0,0,1)+IF(H109=0,0,1)+IF(H127=0,0,1)+IF(H145=0,0,1)+IF(H163=0,0,1)+IF(H181=0,0,1))</f>
        <v>18.770214522281311</v>
      </c>
      <c r="I182" s="34">
        <f>(I22+I39+I57+I75+I92+I109+I127+I145+I163+I181)/(IF(I22=0,0,1)+IF(I39=0,0,1)+IF(I57=0,0,1)+IF(I75=0,0,1)+IF(I92=0,0,1)+IF(I109=0,0,1)+IF(I127=0,0,1)+IF(I145=0,0,1)+IF(I163=0,0,1)+IF(I181=0,0,1))</f>
        <v>76.829191532045186</v>
      </c>
      <c r="J182" s="34">
        <f>(J22+J39+J57+J75+J92+J109+J127+J145+J163+J181)/(IF(J22=0,0,1)+IF(J39=0,0,1)+IF(J57=0,0,1)+IF(J75=0,0,1)+IF(J92=0,0,1)+IF(J109=0,0,1)+IF(J127=0,0,1)+IF(J145=0,0,1)+IF(J163=0,0,1)+IF(J181=0,0,1))</f>
        <v>558.38468892074991</v>
      </c>
      <c r="K182" s="34"/>
      <c r="L182" s="34">
        <f>(L22+L39+L57+L75+L92+L109+L127+L145+L163+L181)/(IF(L22=0,0,1)+IF(L39=0,0,1)+IF(L57=0,0,1)+IF(L75=0,0,1)+IF(L92=0,0,1)+IF(L109=0,0,1)+IF(L127=0,0,1)+IF(L145=0,0,1)+IF(L163=0,0,1)+IF(L181=0,0,1))</f>
        <v>69.430000000000021</v>
      </c>
    </row>
  </sheetData>
  <mergeCells count="14">
    <mergeCell ref="C75:D75"/>
    <mergeCell ref="C92:D92"/>
    <mergeCell ref="C22:D22"/>
    <mergeCell ref="C182:E182"/>
    <mergeCell ref="C181:D181"/>
    <mergeCell ref="C109:D109"/>
    <mergeCell ref="C127:D127"/>
    <mergeCell ref="C145:D145"/>
    <mergeCell ref="C163:D163"/>
    <mergeCell ref="C1:E1"/>
    <mergeCell ref="H1:K1"/>
    <mergeCell ref="H2:K2"/>
    <mergeCell ref="C39:D39"/>
    <mergeCell ref="C57:D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17(1)</cp:lastModifiedBy>
  <dcterms:created xsi:type="dcterms:W3CDTF">2022-05-16T14:23:56Z</dcterms:created>
  <dcterms:modified xsi:type="dcterms:W3CDTF">2025-03-28T10:54:03Z</dcterms:modified>
</cp:coreProperties>
</file>